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5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6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7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8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9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10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11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12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drawings/drawing13.xml" ContentType="application/vnd.openxmlformats-officedocument.drawing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drawings/drawing14.xml" ContentType="application/vnd.openxmlformats-officedocument.drawing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drawings/drawing15.xml" ContentType="application/vnd.openxmlformats-officedocument.drawing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drawings/drawing16.xml" ContentType="application/vnd.openxmlformats-officedocument.drawing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iara.iulli\Desktop\"/>
    </mc:Choice>
  </mc:AlternateContent>
  <bookViews>
    <workbookView xWindow="0" yWindow="0" windowWidth="18225" windowHeight="11220" tabRatio="939"/>
  </bookViews>
  <sheets>
    <sheet name="ISTANZA LIQ." sheetId="1" r:id="rId1"/>
    <sheet name="SPESE" sheetId="2" r:id="rId2"/>
    <sheet name="ONORARI LOTTO 1" sheetId="3" r:id="rId3"/>
    <sheet name="ONORARI LOTTO 2" sheetId="28" r:id="rId4"/>
    <sheet name="ONORARI LOTTO 3" sheetId="55" r:id="rId5"/>
    <sheet name="ONORARI LOTTO 4" sheetId="56" r:id="rId6"/>
    <sheet name="ONORARI LOTTO 5" sheetId="57" r:id="rId7"/>
    <sheet name="ONORARI LOTTO 6" sheetId="58" r:id="rId8"/>
    <sheet name="ONORARI LOTTO 7" sheetId="59" r:id="rId9"/>
    <sheet name="ONORARI LOTTO 8" sheetId="60" r:id="rId10"/>
    <sheet name="ONORARI LOTTO 9" sheetId="61" r:id="rId11"/>
    <sheet name="ONORARI LOTTO 10" sheetId="62" r:id="rId12"/>
    <sheet name="ONORARI LOTTO 11" sheetId="63" r:id="rId13"/>
    <sheet name="ONORARI LOTTO 12" sheetId="64" r:id="rId14"/>
    <sheet name="ONORARI LOTTO 13" sheetId="65" r:id="rId15"/>
    <sheet name="ONORARI LOTTO 14" sheetId="66" r:id="rId16"/>
    <sheet name="ONORARI LOTTO 15" sheetId="67" r:id="rId17"/>
  </sheets>
  <definedNames>
    <definedName name="_xlnm.Print_Area" localSheetId="0">'ISTANZA LIQ.'!$A$1:$O$111</definedName>
    <definedName name="_xlnm.Print_Area" localSheetId="2">'ONORARI LOTTO 1'!$A$1:$H$65</definedName>
    <definedName name="_xlnm.Print_Area" localSheetId="11">'ONORARI LOTTO 10'!$A$1:$H$65</definedName>
    <definedName name="_xlnm.Print_Area" localSheetId="12">'ONORARI LOTTO 11'!$A$1:$H$65</definedName>
    <definedName name="_xlnm.Print_Area" localSheetId="13">'ONORARI LOTTO 12'!$A$1:$H$65</definedName>
    <definedName name="_xlnm.Print_Area" localSheetId="14">'ONORARI LOTTO 13'!$A$1:$H$65</definedName>
    <definedName name="_xlnm.Print_Area" localSheetId="15">'ONORARI LOTTO 14'!$A$1:$H$65</definedName>
    <definedName name="_xlnm.Print_Area" localSheetId="16">'ONORARI LOTTO 15'!$A$1:$H$65</definedName>
    <definedName name="_xlnm.Print_Area" localSheetId="3">'ONORARI LOTTO 2'!$A$1:$H$65</definedName>
    <definedName name="_xlnm.Print_Area" localSheetId="4">'ONORARI LOTTO 3'!$A$1:$H$65</definedName>
    <definedName name="_xlnm.Print_Area" localSheetId="5">'ONORARI LOTTO 4'!$A$1:$H$65</definedName>
    <definedName name="_xlnm.Print_Area" localSheetId="6">'ONORARI LOTTO 5'!$A$1:$H$65</definedName>
    <definedName name="_xlnm.Print_Area" localSheetId="7">'ONORARI LOTTO 6'!$A$1:$H$65</definedName>
    <definedName name="_xlnm.Print_Area" localSheetId="8">'ONORARI LOTTO 7'!$A$1:$H$65</definedName>
    <definedName name="_xlnm.Print_Area" localSheetId="9">'ONORARI LOTTO 8'!$A$1:$H$65</definedName>
    <definedName name="_xlnm.Print_Area" localSheetId="10">'ONORARI LOTTO 9'!$A$1:$H$65</definedName>
    <definedName name="_xlnm.Print_Area" localSheetId="1">SPESE!$A$1:$K$52</definedName>
    <definedName name="Excel_BuiltIn_Print_Area_1">0</definedName>
    <definedName name="Excel_BuiltIn_Print_Area_2">0</definedName>
    <definedName name="Excel_BuiltIn_Print_Area_3">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1" l="1"/>
  <c r="A58" i="67"/>
  <c r="H57" i="67"/>
  <c r="H51" i="67"/>
  <c r="H54" i="67" s="1"/>
  <c r="I45" i="67"/>
  <c r="I44" i="67"/>
  <c r="D44" i="67"/>
  <c r="E44" i="67" s="1"/>
  <c r="I43" i="67"/>
  <c r="B43" i="67"/>
  <c r="H41" i="67"/>
  <c r="H37" i="67"/>
  <c r="Q36" i="67"/>
  <c r="H36" i="67"/>
  <c r="H35" i="67"/>
  <c r="P34" i="67"/>
  <c r="S34" i="67" s="1"/>
  <c r="H34" i="67"/>
  <c r="P33" i="67"/>
  <c r="S33" i="67" s="1"/>
  <c r="H33" i="67"/>
  <c r="S32" i="67"/>
  <c r="H32" i="67"/>
  <c r="S31" i="67"/>
  <c r="S30" i="67"/>
  <c r="S29" i="67"/>
  <c r="H29" i="67"/>
  <c r="S28" i="67"/>
  <c r="S27" i="67"/>
  <c r="R23" i="67"/>
  <c r="D50" i="67" s="1"/>
  <c r="R22" i="67"/>
  <c r="D27" i="67" s="1"/>
  <c r="D22" i="67"/>
  <c r="H22" i="67" s="1"/>
  <c r="B22" i="67"/>
  <c r="R21" i="67"/>
  <c r="D48" i="67" s="1"/>
  <c r="R20" i="67"/>
  <c r="D25" i="67" s="1"/>
  <c r="R19" i="67"/>
  <c r="D46" i="67" s="1"/>
  <c r="R18" i="67"/>
  <c r="D23" i="67" s="1"/>
  <c r="H18" i="67"/>
  <c r="P18" i="67" s="1"/>
  <c r="H15" i="67"/>
  <c r="H12" i="67"/>
  <c r="H7" i="67"/>
  <c r="C7" i="67"/>
  <c r="A58" i="66"/>
  <c r="H57" i="66"/>
  <c r="H51" i="66"/>
  <c r="H54" i="66" s="1"/>
  <c r="I45" i="66"/>
  <c r="I44" i="66"/>
  <c r="D44" i="66"/>
  <c r="E44" i="66" s="1"/>
  <c r="I43" i="66"/>
  <c r="B43" i="66"/>
  <c r="H41" i="66"/>
  <c r="H37" i="66"/>
  <c r="Q36" i="66"/>
  <c r="H36" i="66"/>
  <c r="H35" i="66"/>
  <c r="P34" i="66"/>
  <c r="S34" i="66" s="1"/>
  <c r="H34" i="66"/>
  <c r="P33" i="66"/>
  <c r="S33" i="66" s="1"/>
  <c r="H33" i="66"/>
  <c r="S32" i="66"/>
  <c r="H32" i="66"/>
  <c r="S31" i="66"/>
  <c r="S30" i="66"/>
  <c r="S29" i="66"/>
  <c r="H29" i="66"/>
  <c r="S28" i="66"/>
  <c r="S27" i="66"/>
  <c r="R23" i="66"/>
  <c r="D50" i="66" s="1"/>
  <c r="R22" i="66"/>
  <c r="D27" i="66" s="1"/>
  <c r="D22" i="66"/>
  <c r="E22" i="66" s="1"/>
  <c r="R21" i="66"/>
  <c r="D48" i="66" s="1"/>
  <c r="R20" i="66"/>
  <c r="D25" i="66" s="1"/>
  <c r="R19" i="66"/>
  <c r="D46" i="66" s="1"/>
  <c r="R18" i="66"/>
  <c r="D23" i="66" s="1"/>
  <c r="H18" i="66"/>
  <c r="P18" i="66" s="1"/>
  <c r="H15" i="66"/>
  <c r="H12" i="66"/>
  <c r="H7" i="66"/>
  <c r="C7" i="66"/>
  <c r="A58" i="65"/>
  <c r="H57" i="65"/>
  <c r="H51" i="65"/>
  <c r="H54" i="65" s="1"/>
  <c r="I45" i="65"/>
  <c r="I44" i="65"/>
  <c r="F44" i="65"/>
  <c r="D44" i="65"/>
  <c r="E44" i="65" s="1"/>
  <c r="I43" i="65"/>
  <c r="B43" i="65"/>
  <c r="H41" i="65"/>
  <c r="H37" i="65"/>
  <c r="Q36" i="65"/>
  <c r="H36" i="65"/>
  <c r="H35" i="65"/>
  <c r="P34" i="65"/>
  <c r="S34" i="65" s="1"/>
  <c r="H34" i="65"/>
  <c r="P33" i="65"/>
  <c r="S33" i="65" s="1"/>
  <c r="H33" i="65"/>
  <c r="S32" i="65"/>
  <c r="H32" i="65"/>
  <c r="S31" i="65"/>
  <c r="S30" i="65"/>
  <c r="S29" i="65"/>
  <c r="H29" i="65"/>
  <c r="S28" i="65"/>
  <c r="S27" i="65"/>
  <c r="R23" i="65"/>
  <c r="D50" i="65" s="1"/>
  <c r="R22" i="65"/>
  <c r="D27" i="65" s="1"/>
  <c r="D22" i="65"/>
  <c r="E22" i="65" s="1"/>
  <c r="R21" i="65"/>
  <c r="D48" i="65" s="1"/>
  <c r="R20" i="65"/>
  <c r="D25" i="65" s="1"/>
  <c r="R19" i="65"/>
  <c r="D46" i="65" s="1"/>
  <c r="R18" i="65"/>
  <c r="D23" i="65" s="1"/>
  <c r="H18" i="65"/>
  <c r="P18" i="65" s="1"/>
  <c r="H15" i="65"/>
  <c r="H12" i="65"/>
  <c r="H7" i="65"/>
  <c r="C7" i="65"/>
  <c r="A58" i="64"/>
  <c r="H57" i="64"/>
  <c r="H51" i="64"/>
  <c r="H54" i="64" s="1"/>
  <c r="I45" i="64"/>
  <c r="I44" i="64"/>
  <c r="D44" i="64"/>
  <c r="E44" i="64" s="1"/>
  <c r="I43" i="64"/>
  <c r="B43" i="64"/>
  <c r="H41" i="64"/>
  <c r="H37" i="64"/>
  <c r="Q36" i="64"/>
  <c r="H36" i="64"/>
  <c r="H35" i="64"/>
  <c r="P34" i="64"/>
  <c r="S34" i="64" s="1"/>
  <c r="H34" i="64"/>
  <c r="P33" i="64"/>
  <c r="S33" i="64" s="1"/>
  <c r="H33" i="64"/>
  <c r="S32" i="64"/>
  <c r="H32" i="64"/>
  <c r="S31" i="64"/>
  <c r="S30" i="64"/>
  <c r="S29" i="64"/>
  <c r="H29" i="64"/>
  <c r="S28" i="64"/>
  <c r="D28" i="64"/>
  <c r="F28" i="64" s="1"/>
  <c r="S27" i="64"/>
  <c r="R23" i="64"/>
  <c r="D50" i="64" s="1"/>
  <c r="R22" i="64"/>
  <c r="D27" i="64" s="1"/>
  <c r="G22" i="64"/>
  <c r="D22" i="64"/>
  <c r="H22" i="64" s="1"/>
  <c r="R21" i="64"/>
  <c r="D48" i="64" s="1"/>
  <c r="R20" i="64"/>
  <c r="D25" i="64" s="1"/>
  <c r="R19" i="64"/>
  <c r="D46" i="64" s="1"/>
  <c r="R18" i="64"/>
  <c r="D23" i="64" s="1"/>
  <c r="H18" i="64"/>
  <c r="P18" i="64" s="1"/>
  <c r="H15" i="64"/>
  <c r="H12" i="64"/>
  <c r="H7" i="64"/>
  <c r="C7" i="64"/>
  <c r="A58" i="63"/>
  <c r="H57" i="63"/>
  <c r="H51" i="63"/>
  <c r="H54" i="63" s="1"/>
  <c r="I45" i="63"/>
  <c r="I44" i="63"/>
  <c r="F44" i="63"/>
  <c r="D44" i="63"/>
  <c r="E44" i="63" s="1"/>
  <c r="I43" i="63"/>
  <c r="B43" i="63"/>
  <c r="H41" i="63"/>
  <c r="H37" i="63"/>
  <c r="Q36" i="63"/>
  <c r="H36" i="63"/>
  <c r="H35" i="63"/>
  <c r="P34" i="63"/>
  <c r="S34" i="63" s="1"/>
  <c r="H34" i="63"/>
  <c r="P33" i="63"/>
  <c r="S33" i="63" s="1"/>
  <c r="H33" i="63"/>
  <c r="S32" i="63"/>
  <c r="H32" i="63"/>
  <c r="S31" i="63"/>
  <c r="S30" i="63"/>
  <c r="S29" i="63"/>
  <c r="H29" i="63"/>
  <c r="S28" i="63"/>
  <c r="S27" i="63"/>
  <c r="R23" i="63"/>
  <c r="D50" i="63" s="1"/>
  <c r="R22" i="63"/>
  <c r="D27" i="63" s="1"/>
  <c r="D22" i="63"/>
  <c r="E22" i="63" s="1"/>
  <c r="R21" i="63"/>
  <c r="D48" i="63" s="1"/>
  <c r="R20" i="63"/>
  <c r="D25" i="63" s="1"/>
  <c r="R19" i="63"/>
  <c r="D46" i="63" s="1"/>
  <c r="R18" i="63"/>
  <c r="D23" i="63" s="1"/>
  <c r="P18" i="63"/>
  <c r="H18" i="63"/>
  <c r="H15" i="63"/>
  <c r="H12" i="63"/>
  <c r="H7" i="63"/>
  <c r="C7" i="63"/>
  <c r="A58" i="62"/>
  <c r="H57" i="62"/>
  <c r="H51" i="62"/>
  <c r="H54" i="62" s="1"/>
  <c r="I45" i="62"/>
  <c r="D45" i="62"/>
  <c r="G45" i="62" s="1"/>
  <c r="I44" i="62"/>
  <c r="D44" i="62"/>
  <c r="F44" i="62" s="1"/>
  <c r="B44" i="62"/>
  <c r="I43" i="62"/>
  <c r="B43" i="62"/>
  <c r="H41" i="62"/>
  <c r="H37" i="62"/>
  <c r="Q36" i="62"/>
  <c r="H36" i="62"/>
  <c r="H35" i="62"/>
  <c r="P34" i="62"/>
  <c r="S34" i="62" s="1"/>
  <c r="H34" i="62"/>
  <c r="P33" i="62"/>
  <c r="S33" i="62" s="1"/>
  <c r="H33" i="62"/>
  <c r="S32" i="62"/>
  <c r="H32" i="62"/>
  <c r="S31" i="62"/>
  <c r="S30" i="62"/>
  <c r="S29" i="62"/>
  <c r="H29" i="62"/>
  <c r="S28" i="62"/>
  <c r="S27" i="62"/>
  <c r="R23" i="62"/>
  <c r="D50" i="62" s="1"/>
  <c r="R22" i="62"/>
  <c r="D27" i="62" s="1"/>
  <c r="D22" i="62"/>
  <c r="E22" i="62" s="1"/>
  <c r="R21" i="62"/>
  <c r="D48" i="62" s="1"/>
  <c r="R20" i="62"/>
  <c r="D25" i="62" s="1"/>
  <c r="R19" i="62"/>
  <c r="D46" i="62" s="1"/>
  <c r="R18" i="62"/>
  <c r="D23" i="62" s="1"/>
  <c r="P18" i="62"/>
  <c r="H18" i="62"/>
  <c r="H15" i="62"/>
  <c r="H12" i="62"/>
  <c r="H7" i="62"/>
  <c r="C7" i="62"/>
  <c r="A58" i="61"/>
  <c r="H57" i="61"/>
  <c r="H51" i="61"/>
  <c r="H54" i="61" s="1"/>
  <c r="I45" i="61"/>
  <c r="I44" i="61"/>
  <c r="D44" i="61"/>
  <c r="F44" i="61" s="1"/>
  <c r="I43" i="61"/>
  <c r="B43" i="61"/>
  <c r="H41" i="61"/>
  <c r="H37" i="61"/>
  <c r="Q36" i="61"/>
  <c r="H36" i="61"/>
  <c r="H35" i="61"/>
  <c r="P34" i="61"/>
  <c r="S34" i="61" s="1"/>
  <c r="H34" i="61"/>
  <c r="P33" i="61"/>
  <c r="S33" i="61" s="1"/>
  <c r="H33" i="61"/>
  <c r="S32" i="61"/>
  <c r="H32" i="61"/>
  <c r="G41" i="61" s="1"/>
  <c r="R36" i="61" s="1"/>
  <c r="S31" i="61"/>
  <c r="S30" i="61"/>
  <c r="S29" i="61"/>
  <c r="H29" i="61"/>
  <c r="S28" i="61"/>
  <c r="S27" i="61"/>
  <c r="R23" i="61"/>
  <c r="D50" i="61" s="1"/>
  <c r="R22" i="61"/>
  <c r="D27" i="61" s="1"/>
  <c r="D22" i="61"/>
  <c r="E22" i="61" s="1"/>
  <c r="R21" i="61"/>
  <c r="D48" i="61" s="1"/>
  <c r="R20" i="61"/>
  <c r="D25" i="61" s="1"/>
  <c r="R19" i="61"/>
  <c r="D46" i="61" s="1"/>
  <c r="R18" i="61"/>
  <c r="D23" i="61" s="1"/>
  <c r="H18" i="61"/>
  <c r="P18" i="61" s="1"/>
  <c r="H15" i="61"/>
  <c r="H12" i="61"/>
  <c r="H7" i="61"/>
  <c r="C7" i="61"/>
  <c r="A58" i="60"/>
  <c r="H57" i="60"/>
  <c r="H51" i="60"/>
  <c r="H54" i="60" s="1"/>
  <c r="I45" i="60"/>
  <c r="I44" i="60"/>
  <c r="D44" i="60"/>
  <c r="E44" i="60" s="1"/>
  <c r="I43" i="60"/>
  <c r="B43" i="60"/>
  <c r="H41" i="60"/>
  <c r="H37" i="60"/>
  <c r="Q36" i="60"/>
  <c r="H36" i="60"/>
  <c r="H35" i="60"/>
  <c r="P34" i="60"/>
  <c r="S34" i="60" s="1"/>
  <c r="H34" i="60"/>
  <c r="S33" i="60"/>
  <c r="P33" i="60"/>
  <c r="H33" i="60"/>
  <c r="S32" i="60"/>
  <c r="H32" i="60"/>
  <c r="S31" i="60"/>
  <c r="S30" i="60"/>
  <c r="S29" i="60"/>
  <c r="H29" i="60"/>
  <c r="S28" i="60"/>
  <c r="S27" i="60"/>
  <c r="R23" i="60"/>
  <c r="D50" i="60" s="1"/>
  <c r="R22" i="60"/>
  <c r="D27" i="60" s="1"/>
  <c r="D22" i="60"/>
  <c r="H22" i="60" s="1"/>
  <c r="R21" i="60"/>
  <c r="D48" i="60" s="1"/>
  <c r="R20" i="60"/>
  <c r="D25" i="60" s="1"/>
  <c r="R19" i="60"/>
  <c r="D46" i="60" s="1"/>
  <c r="R18" i="60"/>
  <c r="D23" i="60" s="1"/>
  <c r="H18" i="60"/>
  <c r="P18" i="60" s="1"/>
  <c r="H15" i="60"/>
  <c r="H12" i="60"/>
  <c r="H7" i="60"/>
  <c r="C7" i="60"/>
  <c r="A58" i="59"/>
  <c r="H57" i="59"/>
  <c r="H51" i="59"/>
  <c r="H54" i="59" s="1"/>
  <c r="I45" i="59"/>
  <c r="I44" i="59"/>
  <c r="D44" i="59"/>
  <c r="E44" i="59" s="1"/>
  <c r="I43" i="59"/>
  <c r="B43" i="59"/>
  <c r="H41" i="59"/>
  <c r="H37" i="59"/>
  <c r="Q36" i="59"/>
  <c r="H36" i="59"/>
  <c r="H35" i="59"/>
  <c r="P34" i="59"/>
  <c r="S34" i="59" s="1"/>
  <c r="H34" i="59"/>
  <c r="P33" i="59"/>
  <c r="S33" i="59" s="1"/>
  <c r="H33" i="59"/>
  <c r="S32" i="59"/>
  <c r="H32" i="59"/>
  <c r="S31" i="59"/>
  <c r="S30" i="59"/>
  <c r="S29" i="59"/>
  <c r="H29" i="59"/>
  <c r="S28" i="59"/>
  <c r="S27" i="59"/>
  <c r="R23" i="59"/>
  <c r="D50" i="59" s="1"/>
  <c r="R22" i="59"/>
  <c r="D27" i="59" s="1"/>
  <c r="D22" i="59"/>
  <c r="H22" i="59" s="1"/>
  <c r="R21" i="59"/>
  <c r="D48" i="59" s="1"/>
  <c r="R20" i="59"/>
  <c r="D25" i="59" s="1"/>
  <c r="R19" i="59"/>
  <c r="D46" i="59" s="1"/>
  <c r="R18" i="59"/>
  <c r="D23" i="59" s="1"/>
  <c r="H18" i="59"/>
  <c r="P18" i="59" s="1"/>
  <c r="H15" i="59"/>
  <c r="H12" i="59"/>
  <c r="H7" i="59"/>
  <c r="C7" i="59"/>
  <c r="A58" i="58"/>
  <c r="H57" i="58"/>
  <c r="H51" i="58"/>
  <c r="H54" i="58" s="1"/>
  <c r="I45" i="58"/>
  <c r="I44" i="58"/>
  <c r="D44" i="58"/>
  <c r="E44" i="58" s="1"/>
  <c r="I43" i="58"/>
  <c r="B43" i="58"/>
  <c r="H41" i="58"/>
  <c r="H37" i="58"/>
  <c r="Q36" i="58"/>
  <c r="H36" i="58"/>
  <c r="H35" i="58"/>
  <c r="P34" i="58"/>
  <c r="S34" i="58" s="1"/>
  <c r="H34" i="58"/>
  <c r="P33" i="58"/>
  <c r="S33" i="58" s="1"/>
  <c r="H33" i="58"/>
  <c r="S32" i="58"/>
  <c r="H32" i="58"/>
  <c r="S31" i="58"/>
  <c r="S30" i="58"/>
  <c r="S29" i="58"/>
  <c r="H29" i="58"/>
  <c r="S28" i="58"/>
  <c r="S27" i="58"/>
  <c r="R23" i="58"/>
  <c r="D50" i="58" s="1"/>
  <c r="R22" i="58"/>
  <c r="D27" i="58" s="1"/>
  <c r="D22" i="58"/>
  <c r="H22" i="58" s="1"/>
  <c r="R21" i="58"/>
  <c r="D48" i="58" s="1"/>
  <c r="R20" i="58"/>
  <c r="D25" i="58" s="1"/>
  <c r="R19" i="58"/>
  <c r="D46" i="58" s="1"/>
  <c r="R18" i="58"/>
  <c r="D23" i="58" s="1"/>
  <c r="H18" i="58"/>
  <c r="P18" i="58" s="1"/>
  <c r="H15" i="58"/>
  <c r="H12" i="58"/>
  <c r="H7" i="58"/>
  <c r="C7" i="58"/>
  <c r="A58" i="57"/>
  <c r="H57" i="57"/>
  <c r="H51" i="57"/>
  <c r="H54" i="57" s="1"/>
  <c r="I45" i="57"/>
  <c r="I44" i="57"/>
  <c r="D44" i="57"/>
  <c r="E44" i="57" s="1"/>
  <c r="I43" i="57"/>
  <c r="B43" i="57"/>
  <c r="H41" i="57"/>
  <c r="H37" i="57"/>
  <c r="Q36" i="57"/>
  <c r="H36" i="57"/>
  <c r="H35" i="57"/>
  <c r="P34" i="57"/>
  <c r="S34" i="57" s="1"/>
  <c r="H34" i="57"/>
  <c r="P33" i="57"/>
  <c r="S33" i="57" s="1"/>
  <c r="H33" i="57"/>
  <c r="S32" i="57"/>
  <c r="H32" i="57"/>
  <c r="S31" i="57"/>
  <c r="S30" i="57"/>
  <c r="S29" i="57"/>
  <c r="H29" i="57"/>
  <c r="S28" i="57"/>
  <c r="S27" i="57"/>
  <c r="R23" i="57"/>
  <c r="D50" i="57" s="1"/>
  <c r="R22" i="57"/>
  <c r="D27" i="57" s="1"/>
  <c r="D22" i="57"/>
  <c r="H22" i="57" s="1"/>
  <c r="R21" i="57"/>
  <c r="D48" i="57" s="1"/>
  <c r="R20" i="57"/>
  <c r="D25" i="57" s="1"/>
  <c r="R19" i="57"/>
  <c r="D46" i="57" s="1"/>
  <c r="R18" i="57"/>
  <c r="D23" i="57" s="1"/>
  <c r="H18" i="57"/>
  <c r="P18" i="57" s="1"/>
  <c r="H15" i="57"/>
  <c r="H12" i="57"/>
  <c r="H7" i="57"/>
  <c r="C7" i="57"/>
  <c r="A58" i="56"/>
  <c r="H57" i="56"/>
  <c r="H51" i="56"/>
  <c r="H54" i="56" s="1"/>
  <c r="I45" i="56"/>
  <c r="I44" i="56"/>
  <c r="D44" i="56"/>
  <c r="E44" i="56" s="1"/>
  <c r="I43" i="56"/>
  <c r="B43" i="56"/>
  <c r="H41" i="56"/>
  <c r="H37" i="56"/>
  <c r="Q36" i="56"/>
  <c r="H36" i="56"/>
  <c r="H35" i="56"/>
  <c r="P34" i="56"/>
  <c r="S34" i="56" s="1"/>
  <c r="H34" i="56"/>
  <c r="P33" i="56"/>
  <c r="S33" i="56" s="1"/>
  <c r="H33" i="56"/>
  <c r="S32" i="56"/>
  <c r="H32" i="56"/>
  <c r="S31" i="56"/>
  <c r="S30" i="56"/>
  <c r="S29" i="56"/>
  <c r="H29" i="56"/>
  <c r="S28" i="56"/>
  <c r="S27" i="56"/>
  <c r="R23" i="56"/>
  <c r="D50" i="56" s="1"/>
  <c r="R22" i="56"/>
  <c r="D27" i="56" s="1"/>
  <c r="D22" i="56"/>
  <c r="H22" i="56" s="1"/>
  <c r="R21" i="56"/>
  <c r="D48" i="56" s="1"/>
  <c r="R20" i="56"/>
  <c r="D25" i="56" s="1"/>
  <c r="R19" i="56"/>
  <c r="D46" i="56" s="1"/>
  <c r="R18" i="56"/>
  <c r="D23" i="56" s="1"/>
  <c r="H18" i="56"/>
  <c r="P18" i="56" s="1"/>
  <c r="H15" i="56"/>
  <c r="H12" i="56"/>
  <c r="H7" i="56"/>
  <c r="C7" i="56"/>
  <c r="A58" i="55"/>
  <c r="H57" i="55"/>
  <c r="H51" i="55"/>
  <c r="H54" i="55" s="1"/>
  <c r="I45" i="55"/>
  <c r="I44" i="55"/>
  <c r="D44" i="55"/>
  <c r="E44" i="55" s="1"/>
  <c r="I43" i="55"/>
  <c r="B43" i="55"/>
  <c r="H41" i="55"/>
  <c r="H37" i="55"/>
  <c r="Q36" i="55"/>
  <c r="H36" i="55"/>
  <c r="H35" i="55"/>
  <c r="P34" i="55"/>
  <c r="S34" i="55" s="1"/>
  <c r="H34" i="55"/>
  <c r="P33" i="55"/>
  <c r="S33" i="55" s="1"/>
  <c r="H33" i="55"/>
  <c r="S32" i="55"/>
  <c r="H32" i="55"/>
  <c r="S31" i="55"/>
  <c r="S30" i="55"/>
  <c r="S29" i="55"/>
  <c r="H29" i="55"/>
  <c r="S28" i="55"/>
  <c r="S27" i="55"/>
  <c r="R23" i="55"/>
  <c r="D50" i="55" s="1"/>
  <c r="R22" i="55"/>
  <c r="D27" i="55" s="1"/>
  <c r="E22" i="55"/>
  <c r="D22" i="55"/>
  <c r="H22" i="55" s="1"/>
  <c r="R21" i="55"/>
  <c r="D48" i="55" s="1"/>
  <c r="R20" i="55"/>
  <c r="D25" i="55" s="1"/>
  <c r="R19" i="55"/>
  <c r="D46" i="55" s="1"/>
  <c r="R18" i="55"/>
  <c r="D23" i="55" s="1"/>
  <c r="H18" i="55"/>
  <c r="P18" i="55" s="1"/>
  <c r="H15" i="55"/>
  <c r="H12" i="55"/>
  <c r="H7" i="55"/>
  <c r="C7" i="55"/>
  <c r="I45" i="28"/>
  <c r="I44" i="28"/>
  <c r="I43" i="28"/>
  <c r="B43" i="28"/>
  <c r="H57" i="28"/>
  <c r="H57" i="3"/>
  <c r="V24" i="1"/>
  <c r="X24" i="1"/>
  <c r="W24" i="1"/>
  <c r="Z24" i="1"/>
  <c r="AE24" i="1"/>
  <c r="AG24" i="1"/>
  <c r="AH24" i="1"/>
  <c r="AC24" i="1"/>
  <c r="AA24" i="1"/>
  <c r="AF24" i="1"/>
  <c r="Y24" i="1"/>
  <c r="T24" i="1"/>
  <c r="AD24" i="1"/>
  <c r="U24" i="1"/>
  <c r="AB24" i="1"/>
  <c r="B22" i="57" l="1"/>
  <c r="F44" i="57"/>
  <c r="G41" i="58"/>
  <c r="R36" i="58" s="1"/>
  <c r="B22" i="61"/>
  <c r="G41" i="63"/>
  <c r="R36" i="63" s="1"/>
  <c r="G22" i="65"/>
  <c r="F22" i="66"/>
  <c r="F44" i="59"/>
  <c r="G22" i="60"/>
  <c r="D28" i="60"/>
  <c r="F28" i="60" s="1"/>
  <c r="G22" i="62"/>
  <c r="G44" i="62"/>
  <c r="D49" i="62"/>
  <c r="F49" i="62" s="1"/>
  <c r="B44" i="63"/>
  <c r="G44" i="66"/>
  <c r="D24" i="66"/>
  <c r="G24" i="66" s="1"/>
  <c r="G22" i="56"/>
  <c r="D28" i="56"/>
  <c r="F28" i="56" s="1"/>
  <c r="E22" i="59"/>
  <c r="G22" i="61"/>
  <c r="B22" i="65"/>
  <c r="B22" i="66"/>
  <c r="G41" i="66"/>
  <c r="R36" i="66" s="1"/>
  <c r="E22" i="67"/>
  <c r="B22" i="55"/>
  <c r="F44" i="55"/>
  <c r="G41" i="56"/>
  <c r="R36" i="56" s="1"/>
  <c r="E22" i="57"/>
  <c r="G22" i="58"/>
  <c r="D28" i="58"/>
  <c r="F28" i="58" s="1"/>
  <c r="B22" i="59"/>
  <c r="G41" i="60"/>
  <c r="R36" i="60" s="1"/>
  <c r="D28" i="61"/>
  <c r="F28" i="61" s="1"/>
  <c r="D28" i="62"/>
  <c r="G22" i="63"/>
  <c r="G41" i="64"/>
  <c r="R36" i="64" s="1"/>
  <c r="D45" i="66"/>
  <c r="G45" i="66" s="1"/>
  <c r="G41" i="55"/>
  <c r="R36" i="55" s="1"/>
  <c r="E22" i="56"/>
  <c r="G22" i="57"/>
  <c r="D28" i="57"/>
  <c r="F28" i="57" s="1"/>
  <c r="B22" i="58"/>
  <c r="F44" i="58"/>
  <c r="G41" i="59"/>
  <c r="R36" i="59" s="1"/>
  <c r="E22" i="60"/>
  <c r="F22" i="62"/>
  <c r="D24" i="62"/>
  <c r="G24" i="62" s="1"/>
  <c r="B49" i="62"/>
  <c r="B22" i="63"/>
  <c r="D45" i="63"/>
  <c r="G45" i="63" s="1"/>
  <c r="E22" i="64"/>
  <c r="G41" i="65"/>
  <c r="R36" i="65" s="1"/>
  <c r="D28" i="66"/>
  <c r="F44" i="66"/>
  <c r="G22" i="67"/>
  <c r="D28" i="67"/>
  <c r="F28" i="67" s="1"/>
  <c r="F44" i="67"/>
  <c r="D28" i="63"/>
  <c r="G22" i="55"/>
  <c r="D28" i="55"/>
  <c r="F28" i="55" s="1"/>
  <c r="B22" i="56"/>
  <c r="F44" i="56"/>
  <c r="G41" i="57"/>
  <c r="R36" i="57" s="1"/>
  <c r="E22" i="58"/>
  <c r="G22" i="59"/>
  <c r="D28" i="59"/>
  <c r="F28" i="59" s="1"/>
  <c r="B22" i="60"/>
  <c r="F44" i="60"/>
  <c r="B22" i="62"/>
  <c r="G41" i="62"/>
  <c r="R36" i="62" s="1"/>
  <c r="D47" i="62"/>
  <c r="G49" i="62"/>
  <c r="F22" i="63"/>
  <c r="D24" i="63"/>
  <c r="G24" i="63" s="1"/>
  <c r="G44" i="63"/>
  <c r="B22" i="64"/>
  <c r="F44" i="64"/>
  <c r="G22" i="66"/>
  <c r="B44" i="66"/>
  <c r="G41" i="67"/>
  <c r="R36" i="67" s="1"/>
  <c r="E25" i="67"/>
  <c r="H25" i="67"/>
  <c r="G25" i="67"/>
  <c r="B25" i="67"/>
  <c r="F25" i="67"/>
  <c r="H48" i="67"/>
  <c r="G48" i="67"/>
  <c r="B48" i="67"/>
  <c r="F48" i="67"/>
  <c r="E48" i="67"/>
  <c r="F23" i="67"/>
  <c r="E23" i="67"/>
  <c r="H23" i="67"/>
  <c r="G23" i="67"/>
  <c r="B23" i="67"/>
  <c r="E27" i="67"/>
  <c r="H27" i="67"/>
  <c r="G27" i="67"/>
  <c r="B27" i="67"/>
  <c r="F27" i="67"/>
  <c r="H46" i="67"/>
  <c r="G46" i="67"/>
  <c r="B46" i="67"/>
  <c r="F46" i="67"/>
  <c r="E46" i="67"/>
  <c r="H50" i="67"/>
  <c r="G50" i="67"/>
  <c r="B50" i="67"/>
  <c r="F50" i="67"/>
  <c r="E50" i="67"/>
  <c r="F22" i="67"/>
  <c r="D24" i="67"/>
  <c r="D26" i="67"/>
  <c r="B44" i="67"/>
  <c r="G44" i="67"/>
  <c r="D45" i="67"/>
  <c r="H44" i="67"/>
  <c r="D47" i="67"/>
  <c r="D49" i="67"/>
  <c r="H46" i="66"/>
  <c r="G46" i="66"/>
  <c r="B46" i="66"/>
  <c r="F46" i="66"/>
  <c r="E46" i="66"/>
  <c r="H50" i="66"/>
  <c r="E50" i="66"/>
  <c r="G50" i="66"/>
  <c r="B50" i="66"/>
  <c r="F50" i="66"/>
  <c r="E25" i="66"/>
  <c r="F25" i="66"/>
  <c r="H25" i="66"/>
  <c r="G25" i="66"/>
  <c r="B25" i="66"/>
  <c r="H48" i="66"/>
  <c r="E48" i="66"/>
  <c r="G48" i="66"/>
  <c r="B48" i="66"/>
  <c r="F48" i="66"/>
  <c r="F23" i="66"/>
  <c r="E23" i="66"/>
  <c r="B23" i="66"/>
  <c r="H23" i="66"/>
  <c r="G23" i="66"/>
  <c r="E27" i="66"/>
  <c r="F27" i="66"/>
  <c r="H27" i="66"/>
  <c r="G27" i="66"/>
  <c r="B27" i="66"/>
  <c r="H28" i="66"/>
  <c r="H44" i="66"/>
  <c r="E45" i="66"/>
  <c r="D47" i="66"/>
  <c r="D49" i="66"/>
  <c r="H24" i="66"/>
  <c r="H22" i="66"/>
  <c r="E28" i="66"/>
  <c r="F45" i="66"/>
  <c r="D26" i="66"/>
  <c r="H45" i="66"/>
  <c r="B45" i="66"/>
  <c r="H46" i="65"/>
  <c r="G46" i="65"/>
  <c r="B46" i="65"/>
  <c r="F46" i="65"/>
  <c r="E46" i="65"/>
  <c r="F23" i="65"/>
  <c r="E23" i="65"/>
  <c r="H23" i="65"/>
  <c r="G23" i="65"/>
  <c r="B23" i="65"/>
  <c r="E25" i="65"/>
  <c r="H25" i="65"/>
  <c r="G25" i="65"/>
  <c r="B25" i="65"/>
  <c r="F25" i="65"/>
  <c r="H50" i="65"/>
  <c r="G50" i="65"/>
  <c r="B50" i="65"/>
  <c r="F50" i="65"/>
  <c r="E50" i="65"/>
  <c r="H48" i="65"/>
  <c r="G48" i="65"/>
  <c r="B48" i="65"/>
  <c r="F48" i="65"/>
  <c r="E48" i="65"/>
  <c r="E27" i="65"/>
  <c r="H27" i="65"/>
  <c r="G27" i="65"/>
  <c r="B27" i="65"/>
  <c r="F27" i="65"/>
  <c r="F22" i="65"/>
  <c r="D24" i="65"/>
  <c r="D26" i="65"/>
  <c r="B44" i="65"/>
  <c r="G44" i="65"/>
  <c r="D45" i="65"/>
  <c r="D28" i="65"/>
  <c r="H44" i="65"/>
  <c r="D47" i="65"/>
  <c r="D49" i="65"/>
  <c r="H22" i="65"/>
  <c r="E25" i="64"/>
  <c r="H25" i="64"/>
  <c r="G25" i="64"/>
  <c r="B25" i="64"/>
  <c r="F25" i="64"/>
  <c r="H48" i="64"/>
  <c r="G48" i="64"/>
  <c r="B48" i="64"/>
  <c r="F48" i="64"/>
  <c r="E48" i="64"/>
  <c r="F23" i="64"/>
  <c r="E23" i="64"/>
  <c r="H23" i="64"/>
  <c r="G23" i="64"/>
  <c r="B23" i="64"/>
  <c r="E27" i="64"/>
  <c r="H27" i="64"/>
  <c r="G27" i="64"/>
  <c r="B27" i="64"/>
  <c r="F27" i="64"/>
  <c r="H46" i="64"/>
  <c r="G46" i="64"/>
  <c r="B46" i="64"/>
  <c r="F46" i="64"/>
  <c r="E46" i="64"/>
  <c r="H50" i="64"/>
  <c r="G50" i="64"/>
  <c r="B50" i="64"/>
  <c r="F50" i="64"/>
  <c r="E50" i="64"/>
  <c r="F22" i="64"/>
  <c r="D24" i="64"/>
  <c r="D26" i="64"/>
  <c r="B28" i="64"/>
  <c r="G28" i="64"/>
  <c r="B44" i="64"/>
  <c r="G44" i="64"/>
  <c r="D45" i="64"/>
  <c r="H28" i="64"/>
  <c r="H44" i="64"/>
  <c r="D47" i="64"/>
  <c r="D49" i="64"/>
  <c r="E28" i="64"/>
  <c r="E25" i="63"/>
  <c r="F25" i="63"/>
  <c r="H25" i="63"/>
  <c r="G25" i="63"/>
  <c r="B25" i="63"/>
  <c r="H46" i="63"/>
  <c r="G46" i="63"/>
  <c r="B46" i="63"/>
  <c r="F46" i="63"/>
  <c r="E46" i="63"/>
  <c r="H50" i="63"/>
  <c r="E50" i="63"/>
  <c r="G50" i="63"/>
  <c r="B50" i="63"/>
  <c r="F50" i="63"/>
  <c r="H48" i="63"/>
  <c r="E48" i="63"/>
  <c r="G48" i="63"/>
  <c r="B48" i="63"/>
  <c r="F48" i="63"/>
  <c r="F23" i="63"/>
  <c r="G23" i="63"/>
  <c r="E23" i="63"/>
  <c r="B23" i="63"/>
  <c r="H23" i="63"/>
  <c r="E27" i="63"/>
  <c r="F27" i="63"/>
  <c r="H27" i="63"/>
  <c r="G27" i="63"/>
  <c r="B27" i="63"/>
  <c r="E24" i="63"/>
  <c r="H28" i="63"/>
  <c r="H44" i="63"/>
  <c r="E45" i="63"/>
  <c r="D47" i="63"/>
  <c r="D49" i="63"/>
  <c r="H24" i="63"/>
  <c r="D26" i="63"/>
  <c r="H45" i="63"/>
  <c r="H22" i="63"/>
  <c r="F24" i="63"/>
  <c r="E28" i="63"/>
  <c r="F45" i="63"/>
  <c r="B24" i="63"/>
  <c r="B45" i="63"/>
  <c r="H46" i="62"/>
  <c r="E46" i="62"/>
  <c r="G46" i="62"/>
  <c r="B46" i="62"/>
  <c r="F46" i="62"/>
  <c r="H50" i="62"/>
  <c r="F50" i="62"/>
  <c r="E50" i="62"/>
  <c r="G50" i="62"/>
  <c r="B50" i="62"/>
  <c r="F23" i="62"/>
  <c r="H23" i="62"/>
  <c r="B23" i="62"/>
  <c r="E23" i="62"/>
  <c r="G23" i="62"/>
  <c r="E25" i="62"/>
  <c r="G25" i="62"/>
  <c r="B25" i="62"/>
  <c r="F25" i="62"/>
  <c r="H25" i="62"/>
  <c r="E27" i="62"/>
  <c r="G27" i="62"/>
  <c r="B27" i="62"/>
  <c r="F27" i="62"/>
  <c r="H27" i="62"/>
  <c r="H48" i="62"/>
  <c r="F48" i="62"/>
  <c r="E48" i="62"/>
  <c r="G48" i="62"/>
  <c r="B48" i="62"/>
  <c r="H44" i="62"/>
  <c r="E45" i="62"/>
  <c r="H22" i="62"/>
  <c r="F24" i="62"/>
  <c r="E28" i="62"/>
  <c r="E44" i="62"/>
  <c r="F45" i="62"/>
  <c r="E47" i="62"/>
  <c r="E49" i="62"/>
  <c r="H24" i="62"/>
  <c r="D26" i="62"/>
  <c r="H45" i="62"/>
  <c r="E24" i="62"/>
  <c r="H28" i="62"/>
  <c r="H47" i="62"/>
  <c r="H49" i="62"/>
  <c r="B24" i="62"/>
  <c r="B45" i="62"/>
  <c r="H48" i="61"/>
  <c r="G48" i="61"/>
  <c r="B48" i="61"/>
  <c r="F48" i="61"/>
  <c r="E48" i="61"/>
  <c r="E27" i="61"/>
  <c r="H27" i="61"/>
  <c r="G27" i="61"/>
  <c r="B27" i="61"/>
  <c r="F27" i="61"/>
  <c r="F23" i="61"/>
  <c r="E23" i="61"/>
  <c r="H23" i="61"/>
  <c r="G23" i="61"/>
  <c r="B23" i="61"/>
  <c r="H50" i="61"/>
  <c r="G50" i="61"/>
  <c r="B50" i="61"/>
  <c r="F50" i="61"/>
  <c r="E50" i="61"/>
  <c r="H46" i="61"/>
  <c r="G46" i="61"/>
  <c r="B46" i="61"/>
  <c r="F46" i="61"/>
  <c r="E46" i="61"/>
  <c r="E25" i="61"/>
  <c r="H25" i="61"/>
  <c r="G25" i="61"/>
  <c r="B25" i="61"/>
  <c r="F25" i="61"/>
  <c r="F22" i="61"/>
  <c r="D24" i="61"/>
  <c r="D26" i="61"/>
  <c r="B28" i="61"/>
  <c r="G28" i="61"/>
  <c r="B44" i="61"/>
  <c r="G44" i="61"/>
  <c r="D45" i="61"/>
  <c r="H28" i="61"/>
  <c r="H44" i="61"/>
  <c r="D47" i="61"/>
  <c r="D49" i="61"/>
  <c r="H22" i="61"/>
  <c r="E28" i="61"/>
  <c r="E44" i="61"/>
  <c r="E25" i="60"/>
  <c r="H25" i="60"/>
  <c r="G25" i="60"/>
  <c r="B25" i="60"/>
  <c r="F25" i="60"/>
  <c r="H48" i="60"/>
  <c r="G48" i="60"/>
  <c r="B48" i="60"/>
  <c r="F48" i="60"/>
  <c r="E48" i="60"/>
  <c r="F23" i="60"/>
  <c r="E23" i="60"/>
  <c r="H23" i="60"/>
  <c r="G23" i="60"/>
  <c r="B23" i="60"/>
  <c r="E27" i="60"/>
  <c r="H27" i="60"/>
  <c r="G27" i="60"/>
  <c r="B27" i="60"/>
  <c r="F27" i="60"/>
  <c r="H46" i="60"/>
  <c r="G46" i="60"/>
  <c r="B46" i="60"/>
  <c r="F46" i="60"/>
  <c r="E46" i="60"/>
  <c r="H50" i="60"/>
  <c r="G50" i="60"/>
  <c r="B50" i="60"/>
  <c r="F50" i="60"/>
  <c r="E50" i="60"/>
  <c r="F22" i="60"/>
  <c r="D24" i="60"/>
  <c r="D26" i="60"/>
  <c r="B28" i="60"/>
  <c r="G28" i="60"/>
  <c r="B44" i="60"/>
  <c r="G44" i="60"/>
  <c r="D45" i="60"/>
  <c r="H28" i="60"/>
  <c r="H44" i="60"/>
  <c r="D47" i="60"/>
  <c r="D49" i="60"/>
  <c r="E28" i="60"/>
  <c r="H48" i="59"/>
  <c r="G48" i="59"/>
  <c r="B48" i="59"/>
  <c r="F48" i="59"/>
  <c r="E48" i="59"/>
  <c r="E25" i="59"/>
  <c r="H25" i="59"/>
  <c r="G25" i="59"/>
  <c r="B25" i="59"/>
  <c r="F25" i="59"/>
  <c r="F23" i="59"/>
  <c r="E23" i="59"/>
  <c r="H23" i="59"/>
  <c r="G23" i="59"/>
  <c r="B23" i="59"/>
  <c r="E27" i="59"/>
  <c r="H27" i="59"/>
  <c r="G27" i="59"/>
  <c r="B27" i="59"/>
  <c r="F27" i="59"/>
  <c r="H46" i="59"/>
  <c r="G46" i="59"/>
  <c r="B46" i="59"/>
  <c r="F46" i="59"/>
  <c r="E46" i="59"/>
  <c r="H50" i="59"/>
  <c r="G50" i="59"/>
  <c r="B50" i="59"/>
  <c r="F50" i="59"/>
  <c r="E50" i="59"/>
  <c r="F22" i="59"/>
  <c r="D24" i="59"/>
  <c r="D26" i="59"/>
  <c r="B28" i="59"/>
  <c r="G28" i="59"/>
  <c r="B44" i="59"/>
  <c r="G44" i="59"/>
  <c r="D45" i="59"/>
  <c r="H28" i="59"/>
  <c r="H44" i="59"/>
  <c r="D47" i="59"/>
  <c r="D49" i="59"/>
  <c r="E28" i="59"/>
  <c r="E25" i="58"/>
  <c r="H25" i="58"/>
  <c r="G25" i="58"/>
  <c r="B25" i="58"/>
  <c r="F25" i="58"/>
  <c r="H48" i="58"/>
  <c r="G48" i="58"/>
  <c r="B48" i="58"/>
  <c r="F48" i="58"/>
  <c r="E48" i="58"/>
  <c r="F23" i="58"/>
  <c r="E23" i="58"/>
  <c r="H23" i="58"/>
  <c r="G23" i="58"/>
  <c r="B23" i="58"/>
  <c r="E27" i="58"/>
  <c r="H27" i="58"/>
  <c r="G27" i="58"/>
  <c r="B27" i="58"/>
  <c r="F27" i="58"/>
  <c r="H46" i="58"/>
  <c r="G46" i="58"/>
  <c r="B46" i="58"/>
  <c r="F46" i="58"/>
  <c r="E46" i="58"/>
  <c r="H50" i="58"/>
  <c r="G50" i="58"/>
  <c r="B50" i="58"/>
  <c r="F50" i="58"/>
  <c r="E50" i="58"/>
  <c r="F22" i="58"/>
  <c r="D24" i="58"/>
  <c r="D26" i="58"/>
  <c r="B28" i="58"/>
  <c r="G28" i="58"/>
  <c r="B44" i="58"/>
  <c r="G44" i="58"/>
  <c r="D45" i="58"/>
  <c r="H28" i="58"/>
  <c r="H44" i="58"/>
  <c r="D47" i="58"/>
  <c r="D49" i="58"/>
  <c r="E28" i="58"/>
  <c r="E25" i="57"/>
  <c r="H25" i="57"/>
  <c r="G25" i="57"/>
  <c r="B25" i="57"/>
  <c r="F25" i="57"/>
  <c r="H48" i="57"/>
  <c r="G48" i="57"/>
  <c r="B48" i="57"/>
  <c r="F48" i="57"/>
  <c r="E48" i="57"/>
  <c r="F23" i="57"/>
  <c r="E23" i="57"/>
  <c r="H23" i="57"/>
  <c r="G23" i="57"/>
  <c r="B23" i="57"/>
  <c r="E27" i="57"/>
  <c r="H27" i="57"/>
  <c r="G27" i="57"/>
  <c r="B27" i="57"/>
  <c r="F27" i="57"/>
  <c r="H46" i="57"/>
  <c r="G46" i="57"/>
  <c r="B46" i="57"/>
  <c r="F46" i="57"/>
  <c r="E46" i="57"/>
  <c r="H50" i="57"/>
  <c r="G50" i="57"/>
  <c r="B50" i="57"/>
  <c r="F50" i="57"/>
  <c r="E50" i="57"/>
  <c r="F22" i="57"/>
  <c r="D24" i="57"/>
  <c r="D26" i="57"/>
  <c r="B28" i="57"/>
  <c r="G28" i="57"/>
  <c r="B44" i="57"/>
  <c r="G44" i="57"/>
  <c r="D45" i="57"/>
  <c r="H28" i="57"/>
  <c r="H44" i="57"/>
  <c r="D47" i="57"/>
  <c r="D49" i="57"/>
  <c r="E28" i="57"/>
  <c r="H46" i="56"/>
  <c r="G46" i="56"/>
  <c r="B46" i="56"/>
  <c r="F46" i="56"/>
  <c r="E46" i="56"/>
  <c r="E25" i="56"/>
  <c r="H25" i="56"/>
  <c r="G25" i="56"/>
  <c r="B25" i="56"/>
  <c r="F25" i="56"/>
  <c r="H48" i="56"/>
  <c r="G48" i="56"/>
  <c r="B48" i="56"/>
  <c r="F48" i="56"/>
  <c r="E48" i="56"/>
  <c r="F23" i="56"/>
  <c r="E23" i="56"/>
  <c r="H23" i="56"/>
  <c r="G23" i="56"/>
  <c r="B23" i="56"/>
  <c r="E27" i="56"/>
  <c r="H27" i="56"/>
  <c r="G27" i="56"/>
  <c r="B27" i="56"/>
  <c r="F27" i="56"/>
  <c r="H50" i="56"/>
  <c r="G50" i="56"/>
  <c r="B50" i="56"/>
  <c r="F50" i="56"/>
  <c r="E50" i="56"/>
  <c r="F22" i="56"/>
  <c r="D24" i="56"/>
  <c r="D26" i="56"/>
  <c r="B28" i="56"/>
  <c r="G28" i="56"/>
  <c r="B44" i="56"/>
  <c r="G44" i="56"/>
  <c r="D45" i="56"/>
  <c r="H28" i="56"/>
  <c r="H44" i="56"/>
  <c r="D47" i="56"/>
  <c r="D49" i="56"/>
  <c r="E28" i="56"/>
  <c r="H48" i="55"/>
  <c r="G48" i="55"/>
  <c r="B48" i="55"/>
  <c r="F48" i="55"/>
  <c r="E48" i="55"/>
  <c r="E25" i="55"/>
  <c r="H25" i="55"/>
  <c r="G25" i="55"/>
  <c r="B25" i="55"/>
  <c r="F25" i="55"/>
  <c r="F23" i="55"/>
  <c r="E23" i="55"/>
  <c r="H23" i="55"/>
  <c r="G23" i="55"/>
  <c r="B23" i="55"/>
  <c r="E27" i="55"/>
  <c r="H27" i="55"/>
  <c r="B27" i="55"/>
  <c r="G27" i="55"/>
  <c r="F27" i="55"/>
  <c r="H46" i="55"/>
  <c r="G46" i="55"/>
  <c r="B46" i="55"/>
  <c r="F46" i="55"/>
  <c r="E46" i="55"/>
  <c r="H50" i="55"/>
  <c r="G50" i="55"/>
  <c r="B50" i="55"/>
  <c r="F50" i="55"/>
  <c r="E50" i="55"/>
  <c r="F22" i="55"/>
  <c r="D24" i="55"/>
  <c r="D26" i="55"/>
  <c r="B44" i="55"/>
  <c r="G44" i="55"/>
  <c r="D45" i="55"/>
  <c r="H44" i="55"/>
  <c r="D47" i="55"/>
  <c r="D49" i="55"/>
  <c r="AJ24" i="1"/>
  <c r="C7" i="28"/>
  <c r="E28" i="55" l="1"/>
  <c r="H28" i="55"/>
  <c r="G28" i="55"/>
  <c r="B24" i="66"/>
  <c r="F24" i="66"/>
  <c r="E24" i="66"/>
  <c r="B28" i="55"/>
  <c r="E28" i="67"/>
  <c r="H28" i="67"/>
  <c r="G28" i="67"/>
  <c r="F47" i="62"/>
  <c r="B47" i="62"/>
  <c r="G47" i="62"/>
  <c r="B28" i="67"/>
  <c r="F28" i="63"/>
  <c r="G28" i="63"/>
  <c r="B28" i="63"/>
  <c r="F28" i="62"/>
  <c r="B28" i="62"/>
  <c r="G28" i="62"/>
  <c r="F28" i="66"/>
  <c r="G28" i="66"/>
  <c r="B28" i="66"/>
  <c r="G24" i="67"/>
  <c r="B24" i="67"/>
  <c r="F24" i="67"/>
  <c r="E24" i="67"/>
  <c r="H24" i="67"/>
  <c r="F49" i="67"/>
  <c r="E49" i="67"/>
  <c r="H49" i="67"/>
  <c r="G49" i="67"/>
  <c r="B49" i="67"/>
  <c r="G45" i="67"/>
  <c r="B45" i="67"/>
  <c r="F45" i="67"/>
  <c r="E45" i="67"/>
  <c r="H45" i="67"/>
  <c r="F47" i="67"/>
  <c r="E47" i="67"/>
  <c r="H47" i="67"/>
  <c r="G47" i="67"/>
  <c r="B47" i="67"/>
  <c r="G26" i="67"/>
  <c r="B26" i="67"/>
  <c r="F26" i="67"/>
  <c r="E26" i="67"/>
  <c r="H26" i="67"/>
  <c r="F49" i="66"/>
  <c r="B49" i="66"/>
  <c r="E49" i="66"/>
  <c r="G49" i="66"/>
  <c r="H49" i="66"/>
  <c r="F47" i="66"/>
  <c r="B47" i="66"/>
  <c r="E47" i="66"/>
  <c r="H47" i="66"/>
  <c r="G47" i="66"/>
  <c r="G26" i="66"/>
  <c r="B26" i="66"/>
  <c r="H26" i="66"/>
  <c r="F26" i="66"/>
  <c r="E26" i="66"/>
  <c r="F49" i="65"/>
  <c r="E49" i="65"/>
  <c r="H49" i="65"/>
  <c r="G49" i="65"/>
  <c r="B49" i="65"/>
  <c r="G45" i="65"/>
  <c r="B45" i="65"/>
  <c r="F45" i="65"/>
  <c r="E45" i="65"/>
  <c r="H45" i="65"/>
  <c r="G24" i="65"/>
  <c r="B24" i="65"/>
  <c r="F24" i="65"/>
  <c r="E24" i="65"/>
  <c r="H24" i="65"/>
  <c r="F47" i="65"/>
  <c r="E47" i="65"/>
  <c r="H47" i="65"/>
  <c r="G47" i="65"/>
  <c r="B47" i="65"/>
  <c r="F28" i="65"/>
  <c r="E28" i="65"/>
  <c r="H28" i="65"/>
  <c r="G28" i="65"/>
  <c r="B28" i="65"/>
  <c r="G26" i="65"/>
  <c r="B26" i="65"/>
  <c r="F26" i="65"/>
  <c r="E26" i="65"/>
  <c r="H26" i="65"/>
  <c r="G24" i="64"/>
  <c r="B24" i="64"/>
  <c r="F24" i="64"/>
  <c r="E24" i="64"/>
  <c r="H24" i="64"/>
  <c r="F49" i="64"/>
  <c r="E49" i="64"/>
  <c r="H49" i="64"/>
  <c r="G49" i="64"/>
  <c r="B49" i="64"/>
  <c r="G45" i="64"/>
  <c r="B45" i="64"/>
  <c r="F45" i="64"/>
  <c r="E45" i="64"/>
  <c r="H45" i="64"/>
  <c r="F47" i="64"/>
  <c r="E47" i="64"/>
  <c r="H47" i="64"/>
  <c r="G47" i="64"/>
  <c r="B47" i="64"/>
  <c r="G26" i="64"/>
  <c r="B26" i="64"/>
  <c r="F26" i="64"/>
  <c r="E26" i="64"/>
  <c r="H26" i="64"/>
  <c r="F49" i="63"/>
  <c r="B49" i="63"/>
  <c r="E49" i="63"/>
  <c r="H49" i="63"/>
  <c r="G49" i="63"/>
  <c r="F47" i="63"/>
  <c r="B47" i="63"/>
  <c r="E47" i="63"/>
  <c r="G47" i="63"/>
  <c r="H47" i="63"/>
  <c r="G26" i="63"/>
  <c r="B26" i="63"/>
  <c r="H26" i="63"/>
  <c r="F26" i="63"/>
  <c r="E26" i="63"/>
  <c r="G26" i="62"/>
  <c r="B26" i="62"/>
  <c r="E26" i="62"/>
  <c r="H26" i="62"/>
  <c r="F26" i="62"/>
  <c r="G24" i="61"/>
  <c r="B24" i="61"/>
  <c r="F24" i="61"/>
  <c r="E24" i="61"/>
  <c r="H24" i="61"/>
  <c r="F49" i="61"/>
  <c r="E49" i="61"/>
  <c r="H49" i="61"/>
  <c r="G49" i="61"/>
  <c r="B49" i="61"/>
  <c r="G45" i="61"/>
  <c r="B45" i="61"/>
  <c r="F45" i="61"/>
  <c r="E45" i="61"/>
  <c r="H45" i="61"/>
  <c r="F47" i="61"/>
  <c r="E47" i="61"/>
  <c r="H47" i="61"/>
  <c r="G47" i="61"/>
  <c r="B47" i="61"/>
  <c r="G26" i="61"/>
  <c r="B26" i="61"/>
  <c r="F26" i="61"/>
  <c r="E26" i="61"/>
  <c r="H26" i="61"/>
  <c r="G24" i="60"/>
  <c r="B24" i="60"/>
  <c r="F24" i="60"/>
  <c r="E24" i="60"/>
  <c r="H24" i="60"/>
  <c r="F49" i="60"/>
  <c r="E49" i="60"/>
  <c r="H49" i="60"/>
  <c r="G49" i="60"/>
  <c r="B49" i="60"/>
  <c r="G45" i="60"/>
  <c r="B45" i="60"/>
  <c r="F45" i="60"/>
  <c r="E45" i="60"/>
  <c r="H45" i="60"/>
  <c r="F47" i="60"/>
  <c r="E47" i="60"/>
  <c r="H47" i="60"/>
  <c r="G47" i="60"/>
  <c r="B47" i="60"/>
  <c r="G26" i="60"/>
  <c r="B26" i="60"/>
  <c r="F26" i="60"/>
  <c r="E26" i="60"/>
  <c r="H26" i="60"/>
  <c r="G24" i="59"/>
  <c r="B24" i="59"/>
  <c r="F24" i="59"/>
  <c r="E24" i="59"/>
  <c r="H24" i="59"/>
  <c r="F49" i="59"/>
  <c r="E49" i="59"/>
  <c r="H49" i="59"/>
  <c r="G49" i="59"/>
  <c r="B49" i="59"/>
  <c r="G45" i="59"/>
  <c r="B45" i="59"/>
  <c r="F45" i="59"/>
  <c r="E45" i="59"/>
  <c r="H45" i="59"/>
  <c r="F47" i="59"/>
  <c r="E47" i="59"/>
  <c r="H47" i="59"/>
  <c r="G47" i="59"/>
  <c r="B47" i="59"/>
  <c r="G26" i="59"/>
  <c r="B26" i="59"/>
  <c r="F26" i="59"/>
  <c r="E26" i="59"/>
  <c r="H26" i="59"/>
  <c r="G24" i="58"/>
  <c r="B24" i="58"/>
  <c r="F24" i="58"/>
  <c r="E24" i="58"/>
  <c r="H24" i="58"/>
  <c r="F49" i="58"/>
  <c r="E49" i="58"/>
  <c r="H49" i="58"/>
  <c r="G49" i="58"/>
  <c r="B49" i="58"/>
  <c r="G45" i="58"/>
  <c r="B45" i="58"/>
  <c r="F45" i="58"/>
  <c r="E45" i="58"/>
  <c r="H45" i="58"/>
  <c r="F47" i="58"/>
  <c r="E47" i="58"/>
  <c r="H47" i="58"/>
  <c r="G47" i="58"/>
  <c r="B47" i="58"/>
  <c r="G26" i="58"/>
  <c r="B26" i="58"/>
  <c r="F26" i="58"/>
  <c r="E26" i="58"/>
  <c r="H26" i="58"/>
  <c r="G24" i="57"/>
  <c r="B24" i="57"/>
  <c r="F24" i="57"/>
  <c r="E24" i="57"/>
  <c r="H24" i="57"/>
  <c r="F49" i="57"/>
  <c r="E49" i="57"/>
  <c r="H49" i="57"/>
  <c r="G49" i="57"/>
  <c r="B49" i="57"/>
  <c r="G45" i="57"/>
  <c r="B45" i="57"/>
  <c r="F45" i="57"/>
  <c r="E45" i="57"/>
  <c r="H45" i="57"/>
  <c r="F47" i="57"/>
  <c r="E47" i="57"/>
  <c r="H47" i="57"/>
  <c r="G47" i="57"/>
  <c r="B47" i="57"/>
  <c r="G26" i="57"/>
  <c r="B26" i="57"/>
  <c r="F26" i="57"/>
  <c r="E26" i="57"/>
  <c r="H26" i="57"/>
  <c r="G24" i="56"/>
  <c r="B24" i="56"/>
  <c r="F24" i="56"/>
  <c r="E24" i="56"/>
  <c r="H24" i="56"/>
  <c r="F49" i="56"/>
  <c r="E49" i="56"/>
  <c r="H49" i="56"/>
  <c r="G49" i="56"/>
  <c r="B49" i="56"/>
  <c r="G45" i="56"/>
  <c r="B45" i="56"/>
  <c r="F45" i="56"/>
  <c r="E45" i="56"/>
  <c r="H45" i="56"/>
  <c r="F47" i="56"/>
  <c r="E47" i="56"/>
  <c r="H47" i="56"/>
  <c r="G47" i="56"/>
  <c r="B47" i="56"/>
  <c r="G26" i="56"/>
  <c r="B26" i="56"/>
  <c r="F26" i="56"/>
  <c r="E26" i="56"/>
  <c r="H26" i="56"/>
  <c r="G24" i="55"/>
  <c r="B24" i="55"/>
  <c r="F24" i="55"/>
  <c r="E24" i="55"/>
  <c r="H24" i="55"/>
  <c r="F49" i="55"/>
  <c r="E49" i="55"/>
  <c r="H49" i="55"/>
  <c r="G49" i="55"/>
  <c r="B49" i="55"/>
  <c r="G45" i="55"/>
  <c r="B45" i="55"/>
  <c r="F45" i="55"/>
  <c r="E45" i="55"/>
  <c r="H45" i="55"/>
  <c r="F47" i="55"/>
  <c r="E47" i="55"/>
  <c r="H47" i="55"/>
  <c r="G47" i="55"/>
  <c r="B47" i="55"/>
  <c r="G26" i="55"/>
  <c r="B26" i="55"/>
  <c r="F26" i="55"/>
  <c r="E26" i="55"/>
  <c r="H26" i="55"/>
  <c r="K7" i="2"/>
  <c r="K8" i="2"/>
  <c r="K9" i="2"/>
  <c r="K10" i="2"/>
  <c r="K11" i="2"/>
  <c r="K12" i="2"/>
  <c r="K13" i="2"/>
  <c r="K14" i="2"/>
  <c r="K15" i="2"/>
  <c r="K6" i="2"/>
  <c r="P11" i="1"/>
  <c r="A10" i="1"/>
  <c r="A8" i="1"/>
  <c r="M2" i="1"/>
  <c r="H7" i="28"/>
  <c r="A58" i="28"/>
  <c r="D44" i="28"/>
  <c r="B44" i="28" s="1"/>
  <c r="H41" i="28"/>
  <c r="H37" i="28"/>
  <c r="Q36" i="28"/>
  <c r="H36" i="28"/>
  <c r="H35" i="28"/>
  <c r="P34" i="28"/>
  <c r="S34" i="28" s="1"/>
  <c r="H34" i="28"/>
  <c r="P33" i="28"/>
  <c r="S33" i="28" s="1"/>
  <c r="H33" i="28"/>
  <c r="S32" i="28"/>
  <c r="H32" i="28"/>
  <c r="S31" i="28"/>
  <c r="S30" i="28"/>
  <c r="S29" i="28"/>
  <c r="H29" i="28"/>
  <c r="S28" i="28"/>
  <c r="S27" i="28"/>
  <c r="R23" i="28"/>
  <c r="D50" i="28" s="1"/>
  <c r="B50" i="28" s="1"/>
  <c r="R22" i="28"/>
  <c r="D27" i="28" s="1"/>
  <c r="D22" i="28"/>
  <c r="H22" i="28" s="1"/>
  <c r="R21" i="28"/>
  <c r="D26" i="28" s="1"/>
  <c r="R20" i="28"/>
  <c r="D25" i="28" s="1"/>
  <c r="R19" i="28"/>
  <c r="D46" i="28" s="1"/>
  <c r="B46" i="28" s="1"/>
  <c r="R18" i="28"/>
  <c r="D45" i="28" s="1"/>
  <c r="G45" i="28" s="1"/>
  <c r="H18" i="28"/>
  <c r="P18" i="28" s="1"/>
  <c r="H15" i="28"/>
  <c r="H12" i="28"/>
  <c r="K34" i="2"/>
  <c r="M66" i="1" s="1"/>
  <c r="K52" i="2"/>
  <c r="M70" i="1" s="1"/>
  <c r="M71" i="1" s="1"/>
  <c r="A78" i="1" s="1"/>
  <c r="D44" i="3"/>
  <c r="F44" i="3" s="1"/>
  <c r="D22" i="3"/>
  <c r="G22" i="3" s="1"/>
  <c r="R19" i="3"/>
  <c r="D24" i="3" s="1"/>
  <c r="E24" i="3" s="1"/>
  <c r="R20" i="3"/>
  <c r="D47" i="3" s="1"/>
  <c r="G47" i="3" s="1"/>
  <c r="R21" i="3"/>
  <c r="D26" i="3" s="1"/>
  <c r="B26" i="3" s="1"/>
  <c r="R22" i="3"/>
  <c r="D27" i="3" s="1"/>
  <c r="B27" i="3" s="1"/>
  <c r="R23" i="3"/>
  <c r="D28" i="3" s="1"/>
  <c r="R18" i="3"/>
  <c r="D23" i="3" s="1"/>
  <c r="B23" i="3" s="1"/>
  <c r="A58" i="3"/>
  <c r="AF21" i="1"/>
  <c r="AF19" i="1"/>
  <c r="AH19" i="1"/>
  <c r="V19" i="1"/>
  <c r="Z21" i="1"/>
  <c r="Y22" i="1"/>
  <c r="AC23" i="1"/>
  <c r="U21" i="1"/>
  <c r="U19" i="1"/>
  <c r="Z20" i="1"/>
  <c r="AG17" i="1"/>
  <c r="AG22" i="1"/>
  <c r="AE22" i="1"/>
  <c r="AA19" i="1"/>
  <c r="V21" i="1"/>
  <c r="U18" i="1"/>
  <c r="AA20" i="1"/>
  <c r="AC21" i="1"/>
  <c r="X17" i="1"/>
  <c r="AD17" i="1"/>
  <c r="AH22" i="1"/>
  <c r="AH20" i="1"/>
  <c r="AD21" i="1"/>
  <c r="AD23" i="1"/>
  <c r="AC20" i="1"/>
  <c r="W23" i="1"/>
  <c r="AB18" i="1"/>
  <c r="V20" i="1"/>
  <c r="AB22" i="1"/>
  <c r="AA21" i="1"/>
  <c r="V17" i="1"/>
  <c r="X22" i="1"/>
  <c r="AA23" i="1"/>
  <c r="AE20" i="1"/>
  <c r="Y18" i="1"/>
  <c r="X21" i="1"/>
  <c r="W22" i="1"/>
  <c r="AC18" i="1"/>
  <c r="AB20" i="1"/>
  <c r="X19" i="1"/>
  <c r="AD22" i="1"/>
  <c r="V23" i="1"/>
  <c r="AB17" i="1"/>
  <c r="AB23" i="1"/>
  <c r="AG20" i="1"/>
  <c r="AG19" i="1"/>
  <c r="AE21" i="1"/>
  <c r="AC22" i="1"/>
  <c r="AB19" i="1"/>
  <c r="W20" i="1"/>
  <c r="AD20" i="1"/>
  <c r="AD18" i="1"/>
  <c r="W19" i="1"/>
  <c r="AA22" i="1"/>
  <c r="AG18" i="1"/>
  <c r="V22" i="1"/>
  <c r="AC17" i="1"/>
  <c r="AC19" i="1"/>
  <c r="AE18" i="1"/>
  <c r="Y19" i="1"/>
  <c r="AF23" i="1"/>
  <c r="AE23" i="1"/>
  <c r="AE17" i="1"/>
  <c r="AA17" i="1"/>
  <c r="AA18" i="1"/>
  <c r="Y23" i="1"/>
  <c r="Z17" i="1"/>
  <c r="Z18" i="1"/>
  <c r="AH21" i="1"/>
  <c r="AF18" i="1"/>
  <c r="U22" i="1"/>
  <c r="AE19" i="1"/>
  <c r="W17" i="1"/>
  <c r="AG23" i="1"/>
  <c r="AF22" i="1"/>
  <c r="Y17" i="1"/>
  <c r="AH17" i="1"/>
  <c r="U17" i="1"/>
  <c r="Y20" i="1"/>
  <c r="AG21" i="1"/>
  <c r="V18" i="1"/>
  <c r="Y21" i="1"/>
  <c r="AF20" i="1"/>
  <c r="AF17" i="1"/>
  <c r="AH18" i="1"/>
  <c r="Z22" i="1"/>
  <c r="AD19" i="1"/>
  <c r="X18" i="1"/>
  <c r="X23" i="1"/>
  <c r="U20" i="1"/>
  <c r="Z19" i="1"/>
  <c r="AH23" i="1"/>
  <c r="X20" i="1"/>
  <c r="AB21" i="1"/>
  <c r="W21" i="1"/>
  <c r="W18" i="1"/>
  <c r="D28" i="28" l="1"/>
  <c r="E28" i="28" s="1"/>
  <c r="F22" i="28"/>
  <c r="B22" i="28"/>
  <c r="G22" i="28"/>
  <c r="D24" i="28"/>
  <c r="E22" i="28"/>
  <c r="G28" i="28"/>
  <c r="D48" i="28"/>
  <c r="B48" i="28" s="1"/>
  <c r="G44" i="28"/>
  <c r="G50" i="28"/>
  <c r="G46" i="28"/>
  <c r="G48" i="28"/>
  <c r="G41" i="28"/>
  <c r="R36" i="28" s="1"/>
  <c r="G44" i="3"/>
  <c r="H27" i="28"/>
  <c r="E27" i="28"/>
  <c r="G27" i="28"/>
  <c r="B27" i="28"/>
  <c r="F27" i="28"/>
  <c r="H25" i="28"/>
  <c r="F25" i="28"/>
  <c r="E25" i="28"/>
  <c r="G25" i="28"/>
  <c r="B25" i="28"/>
  <c r="F26" i="28"/>
  <c r="G26" i="28"/>
  <c r="E26" i="28"/>
  <c r="H26" i="28"/>
  <c r="B26" i="28"/>
  <c r="E45" i="28"/>
  <c r="B45" i="28"/>
  <c r="F45" i="28"/>
  <c r="H45" i="28"/>
  <c r="H46" i="28"/>
  <c r="H50" i="28"/>
  <c r="H24" i="28"/>
  <c r="E46" i="28"/>
  <c r="D23" i="28"/>
  <c r="E24" i="28"/>
  <c r="H28" i="28"/>
  <c r="F44" i="28"/>
  <c r="H44" i="28" s="1"/>
  <c r="F46" i="28"/>
  <c r="D47" i="28"/>
  <c r="G47" i="28" s="1"/>
  <c r="F48" i="28"/>
  <c r="H48" i="28" s="1"/>
  <c r="D49" i="28"/>
  <c r="G49" i="28" s="1"/>
  <c r="F50" i="28"/>
  <c r="E44" i="28"/>
  <c r="E48" i="28"/>
  <c r="E50" i="28"/>
  <c r="AG25" i="1"/>
  <c r="AF25" i="1"/>
  <c r="AE25" i="1"/>
  <c r="AH25" i="1"/>
  <c r="AD25" i="1"/>
  <c r="X25" i="1"/>
  <c r="AA25" i="1"/>
  <c r="W25" i="1"/>
  <c r="AB25" i="1"/>
  <c r="V25" i="1"/>
  <c r="AC25" i="1"/>
  <c r="Y25" i="1"/>
  <c r="E47" i="3"/>
  <c r="F47" i="3"/>
  <c r="D50" i="3"/>
  <c r="D46" i="3"/>
  <c r="D25" i="3"/>
  <c r="G25" i="3" s="1"/>
  <c r="E22" i="3"/>
  <c r="D49" i="3"/>
  <c r="D45" i="3"/>
  <c r="B22" i="3"/>
  <c r="D48" i="3"/>
  <c r="G48" i="3" s="1"/>
  <c r="F50" i="3"/>
  <c r="F46" i="3"/>
  <c r="F22" i="3"/>
  <c r="H22" i="3" s="1"/>
  <c r="B28" i="3"/>
  <c r="B24" i="3"/>
  <c r="E26" i="3"/>
  <c r="E27" i="3"/>
  <c r="E23" i="3"/>
  <c r="E28" i="3"/>
  <c r="G27" i="3"/>
  <c r="F27" i="3"/>
  <c r="H27" i="3" s="1"/>
  <c r="H26" i="3"/>
  <c r="G26" i="3"/>
  <c r="F26" i="3"/>
  <c r="F28" i="3"/>
  <c r="H28" i="3" s="1"/>
  <c r="F24" i="3"/>
  <c r="G28" i="3"/>
  <c r="G24" i="3"/>
  <c r="F23" i="3"/>
  <c r="G23" i="3"/>
  <c r="F28" i="28" l="1"/>
  <c r="B28" i="28"/>
  <c r="F24" i="28"/>
  <c r="G24" i="28"/>
  <c r="B24" i="28"/>
  <c r="E45" i="3"/>
  <c r="G45" i="3"/>
  <c r="E49" i="3"/>
  <c r="G49" i="3"/>
  <c r="E46" i="3"/>
  <c r="G46" i="3"/>
  <c r="E50" i="3"/>
  <c r="G50" i="3"/>
  <c r="E49" i="28"/>
  <c r="B49" i="28"/>
  <c r="H49" i="28"/>
  <c r="F49" i="28"/>
  <c r="E47" i="28"/>
  <c r="B47" i="28"/>
  <c r="F47" i="28"/>
  <c r="H47" i="28" s="1"/>
  <c r="H51" i="28" s="1"/>
  <c r="H54" i="28" s="1"/>
  <c r="E23" i="28"/>
  <c r="G23" i="28"/>
  <c r="B23" i="28"/>
  <c r="F23" i="28"/>
  <c r="H23" i="28"/>
  <c r="H23" i="3"/>
  <c r="B25" i="3"/>
  <c r="F25" i="3"/>
  <c r="H25" i="3" s="1"/>
  <c r="E25" i="3"/>
  <c r="F45" i="3"/>
  <c r="F48" i="3"/>
  <c r="E48" i="3"/>
  <c r="F49" i="3"/>
  <c r="H24" i="3"/>
  <c r="U23" i="1"/>
  <c r="Z23" i="1"/>
  <c r="Z25" i="1" l="1"/>
  <c r="U25" i="1"/>
  <c r="H29" i="3"/>
  <c r="T21" i="1"/>
  <c r="AJ21" i="1" l="1"/>
  <c r="M53" i="1" s="1"/>
  <c r="Q36" i="3"/>
  <c r="S28" i="3"/>
  <c r="S29" i="3"/>
  <c r="S30" i="3"/>
  <c r="S31" i="3"/>
  <c r="S32" i="3"/>
  <c r="S27" i="3"/>
  <c r="P34" i="3"/>
  <c r="S34" i="3" s="1"/>
  <c r="P33" i="3"/>
  <c r="S33" i="3" s="1"/>
  <c r="H37" i="3"/>
  <c r="H18" i="3"/>
  <c r="H12" i="3"/>
  <c r="T20" i="1"/>
  <c r="T18" i="1"/>
  <c r="AJ20" i="1" l="1"/>
  <c r="M52" i="1" s="1"/>
  <c r="P18" i="3"/>
  <c r="AJ18" i="1"/>
  <c r="M50" i="1" s="1"/>
  <c r="H41" i="3"/>
  <c r="K16" i="2"/>
  <c r="M65" i="1" s="1"/>
  <c r="M67" i="1" s="1"/>
  <c r="A77" i="1" s="1"/>
  <c r="T22" i="1"/>
  <c r="AJ22" i="1" l="1"/>
  <c r="M54" i="1" s="1"/>
  <c r="H7" i="3"/>
  <c r="H15" i="3"/>
  <c r="H33" i="3"/>
  <c r="H34" i="3"/>
  <c r="H35" i="3"/>
  <c r="H36" i="3"/>
  <c r="H32" i="3"/>
  <c r="T17" i="1"/>
  <c r="T19" i="1"/>
  <c r="AJ17" i="1" l="1"/>
  <c r="M49" i="1" s="1"/>
  <c r="AJ19" i="1"/>
  <c r="G41" i="3"/>
  <c r="R36" i="3" s="1"/>
  <c r="M51" i="1" l="1"/>
  <c r="M55" i="1" s="1"/>
  <c r="A76" i="1" s="1"/>
  <c r="E44" i="3" l="1"/>
  <c r="B44" i="3"/>
  <c r="H44" i="3"/>
  <c r="B45" i="3"/>
  <c r="B46" i="3"/>
  <c r="B47" i="3"/>
  <c r="B48" i="3"/>
  <c r="B49" i="3"/>
  <c r="B50" i="3"/>
  <c r="H50" i="3"/>
  <c r="H45" i="3"/>
  <c r="H49" i="3" l="1"/>
  <c r="H46" i="3"/>
  <c r="H47" i="3"/>
  <c r="H48" i="3"/>
  <c r="H51" i="3" l="1"/>
  <c r="H54" i="3" s="1"/>
  <c r="T23" i="1"/>
  <c r="AJ23" i="1" l="1"/>
  <c r="T25" i="1"/>
  <c r="M60" i="1" l="1"/>
  <c r="M61" i="1" s="1"/>
  <c r="A81" i="1" s="1"/>
  <c r="AJ25" i="1"/>
</calcChain>
</file>

<file path=xl/sharedStrings.xml><?xml version="1.0" encoding="utf-8"?>
<sst xmlns="http://schemas.openxmlformats.org/spreadsheetml/2006/main" count="1288" uniqueCount="194">
  <si>
    <t>Rimborso spese di viaggio</t>
  </si>
  <si>
    <t>Riepilogo delle spese sostenute</t>
  </si>
  <si>
    <t>destinazione</t>
  </si>
  <si>
    <t>km</t>
  </si>
  <si>
    <t>€/km</t>
  </si>
  <si>
    <t>pedaggio autostradale</t>
  </si>
  <si>
    <t>importo</t>
  </si>
  <si>
    <t>Importo totale rimborso spese di viaggio</t>
  </si>
  <si>
    <t>Rif</t>
  </si>
  <si>
    <t>Calcolo degli onorari</t>
  </si>
  <si>
    <t>Lotto</t>
  </si>
  <si>
    <t>dati di calcolo</t>
  </si>
  <si>
    <t>Importo totale delle attività svolte</t>
  </si>
  <si>
    <t>vacazioni</t>
  </si>
  <si>
    <t>accesso agli atti per verifica contratti di locazione</t>
  </si>
  <si>
    <t>acquisizione titolo di provenienza</t>
  </si>
  <si>
    <t>integrazioni continuità trascrizioni</t>
  </si>
  <si>
    <t>acquisizione ed aggiornamento CDU</t>
  </si>
  <si>
    <t>Totale vacazioni</t>
  </si>
  <si>
    <t>TRIBUNALE DI LIVORNO</t>
  </si>
  <si>
    <t>rilievi e restituzione grafica (vedi punto A.2 criteri)</t>
  </si>
  <si>
    <t>(Vedi punto A.3 criteri)</t>
  </si>
  <si>
    <t>Tipologia Immobile ed indirizzo</t>
  </si>
  <si>
    <t>1)</t>
  </si>
  <si>
    <t>(A.1)</t>
  </si>
  <si>
    <t>(A.2)</t>
  </si>
  <si>
    <t>(A.3)</t>
  </si>
  <si>
    <t>(A.4)</t>
  </si>
  <si>
    <r>
      <t>Determinazione valore usufrutto, uso, abitazione e altri diritti</t>
    </r>
    <r>
      <rPr>
        <sz val="11"/>
        <color indexed="8"/>
        <rFont val="Times New Roman"/>
        <family val="1"/>
      </rPr>
      <t>, ai sensi dell'art 16 DM 30.5.2002</t>
    </r>
  </si>
  <si>
    <t>(Vedi punto A.4 criteri)</t>
  </si>
  <si>
    <t>importo forfettario (A.1)</t>
  </si>
  <si>
    <t>importi forfettari (A.4)</t>
  </si>
  <si>
    <t>importo forfettario (A.3)</t>
  </si>
  <si>
    <t>eventuale applicazione art. 52 DPR 115/2002 immobili particolari (indicare percentuale richiesta)</t>
  </si>
  <si>
    <t>(A.5)</t>
  </si>
  <si>
    <r>
      <t>Redazione progetto/computo metrico opere di adeguamento e regolarizzazione edilizia</t>
    </r>
    <r>
      <rPr>
        <sz val="11"/>
        <color indexed="8"/>
        <rFont val="Times New Roman"/>
        <family val="1"/>
      </rPr>
      <t>, ai sensi dell'art 11,</t>
    </r>
  </si>
  <si>
    <t>(A.6)</t>
  </si>
  <si>
    <r>
      <t>Onorari a vacazione</t>
    </r>
    <r>
      <rPr>
        <sz val="11"/>
        <color indexed="8"/>
        <rFont val="Times New Roman"/>
        <family val="1"/>
      </rPr>
      <t>, ai sensi L. 319/1980.</t>
    </r>
  </si>
  <si>
    <t>tabella di calcolo onorari (A.6)</t>
  </si>
  <si>
    <t>stima costi per regolarizzazione urbanistica e catastale al di fuori delle ipotesi di cui all'art 11 (A.5)</t>
  </si>
  <si>
    <t>compilazione scheda per banca dati beni aggiudicati</t>
  </si>
  <si>
    <t>1° vacazione</t>
  </si>
  <si>
    <t>2° vacazioni</t>
  </si>
  <si>
    <t>(A.7)</t>
  </si>
  <si>
    <t>Onorario relativo alla stima</t>
  </si>
  <si>
    <t>eventuale applicazione art. 52 DPR 115/2002 stima immobili particolari (indicare percentuale richiesta)</t>
  </si>
  <si>
    <t>da compilare sulla base dell'effettiva attività svolta, secondo i criteri pubblicati sul sito del Tribunale di Livorno</t>
  </si>
  <si>
    <r>
      <t>Rimborso spese di viaggio</t>
    </r>
    <r>
      <rPr>
        <sz val="10"/>
        <color indexed="8"/>
        <rFont val="Times New Roman"/>
        <family val="1"/>
      </rPr>
      <t xml:space="preserve"> (secondo tabelle ACI su percorrenza annua di km 15.000)</t>
    </r>
  </si>
  <si>
    <t>Descrizione</t>
  </si>
  <si>
    <r>
      <t>Stima</t>
    </r>
    <r>
      <rPr>
        <sz val="11"/>
        <color indexed="8"/>
        <rFont val="Times New Roman"/>
        <family val="1"/>
      </rPr>
      <t xml:space="preserve"> ai sensi dell'art 13 della tabella annessa al DM 30.5.2002</t>
    </r>
  </si>
  <si>
    <t>della tabella annessa al DM 30.5.2002</t>
  </si>
  <si>
    <t>onorario</t>
  </si>
  <si>
    <t>N° vacazioni</t>
  </si>
  <si>
    <t>Onorario relativo a redazione progetto/computo metrico</t>
  </si>
  <si>
    <t>attività svolta per accertamenti di conformità edilizia e catastale (vedi punto A.1 criteri)</t>
  </si>
  <si>
    <r>
      <t>Verifica congruità contratto di locazione</t>
    </r>
    <r>
      <rPr>
        <sz val="11"/>
        <color indexed="8"/>
        <rFont val="Times New Roman"/>
        <family val="1"/>
      </rPr>
      <t>, ai sensi dell'art 16 DM 30.5.2002</t>
    </r>
  </si>
  <si>
    <r>
      <t>Rilievo e restituzione grafica</t>
    </r>
    <r>
      <rPr>
        <sz val="11"/>
        <color indexed="8"/>
        <rFont val="Times New Roman"/>
        <family val="1"/>
      </rPr>
      <t>, ai sensi dell'art 12, comma 2 DM 30.5.2002</t>
    </r>
  </si>
  <si>
    <r>
      <t>Accesso agli atti delle pratiche edilizie</t>
    </r>
    <r>
      <rPr>
        <sz val="11"/>
        <color indexed="8"/>
        <rFont val="Times New Roman"/>
        <family val="1"/>
      </rPr>
      <t>, ai sensi dell'art 12, comma 1 DM 30.5.2002</t>
    </r>
  </si>
  <si>
    <t>Art.11</t>
  </si>
  <si>
    <t>Scaglioni</t>
  </si>
  <si>
    <t>Art. 13</t>
  </si>
  <si>
    <t>tabella di calcolo onorari (A.5 - A.7)</t>
  </si>
  <si>
    <t>Importo stimato:</t>
  </si>
  <si>
    <t>Valore stimato:</t>
  </si>
  <si>
    <t>Attività obbligatoria</t>
  </si>
  <si>
    <t>Selezionare la casella se è stata svolta questa attività</t>
  </si>
  <si>
    <t>Indicare l'importo stimato per le opere</t>
  </si>
  <si>
    <t>Selezionare la casella descrivendo l'attività svolta e le vacazioni richieste</t>
  </si>
  <si>
    <t>Indicare il Valore di Mercato Stimato</t>
  </si>
  <si>
    <t>2)</t>
  </si>
  <si>
    <t>Per immobili particolari indicare la % d'incremento onorario e</t>
  </si>
  <si>
    <t>giustificarla nel riquadro a fondo pagina</t>
  </si>
  <si>
    <t>Per stime particolarmente complesse indicare la % d'incremento onorario e</t>
  </si>
  <si>
    <t>A1</t>
  </si>
  <si>
    <t>A2</t>
  </si>
  <si>
    <t>A3</t>
  </si>
  <si>
    <t>A4</t>
  </si>
  <si>
    <t>A5</t>
  </si>
  <si>
    <t>A6</t>
  </si>
  <si>
    <t>A7</t>
  </si>
  <si>
    <t>TOT</t>
  </si>
  <si>
    <t>Onorario totale per la stima</t>
  </si>
  <si>
    <t>Selezionare casella solo se attività già svolta per altro lotto con documentazione univoca</t>
  </si>
  <si>
    <t>NOTE DI COMPILAZIONE</t>
  </si>
  <si>
    <t>Attività obbligatoria (non modificabile per il lotto 1)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</si>
  <si>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</si>
  <si>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</si>
  <si>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</si>
  <si>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</si>
  <si>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</si>
  <si>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</si>
  <si>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</si>
  <si>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</si>
  <si>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</si>
  <si>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</si>
  <si>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</si>
  <si>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</si>
  <si>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</si>
  <si>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 xml:space="preserve">Giudice dell'Esecuzione: </t>
  </si>
  <si>
    <t xml:space="preserve">Prossima Udienza: </t>
  </si>
  <si>
    <t>promossa da</t>
  </si>
  <si>
    <t>ISTANZA LIQUIDAZIONE NOTULA</t>
  </si>
  <si>
    <t xml:space="preserve">N° di Lotti: </t>
  </si>
  <si>
    <t xml:space="preserve">Il sottoscritto </t>
  </si>
  <si>
    <t>Indicare il nome del Giudice</t>
  </si>
  <si>
    <t>Indicare la data</t>
  </si>
  <si>
    <t>Inidicare le generalità del CTU</t>
  </si>
  <si>
    <t>Indicare il numero della Procedura</t>
  </si>
  <si>
    <t xml:space="preserve">Acquisizione dei documenti, compilazione modulo per giuramento in via telematica ed invio. Esame degli atti depositati dal creditore procedente e dagli intervenuti. Accesso presso il Comune per la verifica progettuale ed urbanistica, l’Agenzia delle Entrate per la verifica della presenza di locazioni, l’Agenzia delle Entrate-Territorio Servizio Conservazione Catasti per l’acquisizione di visure, planimetrie, estratti di mappa e per verifiche catastali, e Servizio di Pubblicità Immobiliare per la verifica degli atti e delle trascrizioni pregiudizievoli e delle ipoteche. Acquisizione di documentazione relativamente ai punti precedenti. </t>
  </si>
  <si>
    <t xml:space="preserve">Contatti con il custode nominativo per definire il sopralluogo. Accesso in loco. Verifica dell’immobile. Rilievi metrici. Rilievi fotografici. Ricerca di mercato. </t>
  </si>
  <si>
    <t>Verifica dei beni comparabili. Acquisizione degli atti di compravendita di tali beni e di altra documentazione necessaria per la stima. Calcolo delle superfici di tutti i beni. Verifica dei rapporti mercantili. Redazione di tabelle per il MCA.</t>
  </si>
  <si>
    <t>Determinazione congruità canone.</t>
  </si>
  <si>
    <t>Contatti con l’Amministrazione Condominiale del fabbricato dove il bene è ubicato per la verifica dell’esistenza di debiti condominiali.</t>
  </si>
  <si>
    <t xml:space="preserve">Redazione di documentazione fotografica e di elaborati grafici. Compilazione della specifica e sua dattilografia. Redazione di schema riassuntivo. Fascicolazione della perizia. Invio della copia della perizia immobiliare all’esecutato ed ai creditori. Trasferimento dei dati, fotografie e planimetrie in formato per l’invio telematico. Compilazione della busta telematica d’invio e deposito della perizia immobiliare. </t>
  </si>
  <si>
    <t>Accesso al Tribunale per il deposito della documentazione eventualmente ritirata nonché della copia di cortesia della perizia immobiliare.</t>
  </si>
  <si>
    <t>Richiesta certificato destinazione urbanistica e ritiro dello stesso.</t>
  </si>
  <si>
    <t>CHIEDE</t>
  </si>
  <si>
    <t>alla S.V. di voler tassare la presente notula relativa alle prestazioni e spese effettuate</t>
  </si>
  <si>
    <t>IN VIA DEFINITIVA</t>
  </si>
  <si>
    <t>A.1</t>
  </si>
  <si>
    <t>A.2</t>
  </si>
  <si>
    <t>A.3</t>
  </si>
  <si>
    <t>A.4</t>
  </si>
  <si>
    <t>A.5</t>
  </si>
  <si>
    <t>A.6</t>
  </si>
  <si>
    <t>IN VIA PROVVISORIA</t>
  </si>
  <si>
    <t>la liquidazione dei seguenti onorari da determinarsi con riguardo al valore, alla difficoltà ed alla completezza della perizia, ai sensi dell’art. 161, terzo comma, disp. att. c.p.c.:</t>
  </si>
  <si>
    <t>A.7</t>
  </si>
  <si>
    <t xml:space="preserve">stima immobili (art. 13) </t>
  </si>
  <si>
    <t>verifiche conformità e catastale, accertamenti ipocatastali (art. 12)</t>
  </si>
  <si>
    <t>rilievi metrici e restituzione grafica (art. 12)</t>
  </si>
  <si>
    <t>verifica congruità canone di locazione (art. 16)</t>
  </si>
  <si>
    <t>determinazione valore usufrutto, uso, abitazione, ecc.(art. 16)</t>
  </si>
  <si>
    <t>redazione progetto analitico/computo metrico per regolarizzazione edilizia (art. 11)</t>
  </si>
  <si>
    <t>onorari a vacazione (L. 319/1980)</t>
  </si>
  <si>
    <t>Importo onorari liquidabili in via definitiva per le ulteriori attività svolte al 100%</t>
  </si>
  <si>
    <t>Importo onorari liquidabili in via provvisoria per la stima al 50%</t>
  </si>
  <si>
    <t>SPESE</t>
  </si>
  <si>
    <t>Rimborso altre spese</t>
  </si>
  <si>
    <t>Rimborso spese documentate</t>
  </si>
  <si>
    <t>Totale Spese Soggette ad IVA</t>
  </si>
  <si>
    <t>Totale Spese NON Soggette ad IVA</t>
  </si>
  <si>
    <t>CONCLUSIONI</t>
  </si>
  <si>
    <t>Con la presente istanza, lo scrivente esperto stimatore chiede alla S.V. Ill.ma la liquidazione in via definitiva di:</t>
  </si>
  <si>
    <t>per onorari</t>
  </si>
  <si>
    <t>per spese non imponibili IVA</t>
  </si>
  <si>
    <t>per spese imponibili IVA</t>
  </si>
  <si>
    <t>ed in via provvisoria di:</t>
  </si>
  <si>
    <t>Onorari e spese imponibili debbono essere maggiorate di contributo Cassa Previdenza ed I.V.A. nella misura di Legge</t>
  </si>
  <si>
    <t>Inserire luogo e data</t>
  </si>
  <si>
    <t>L'Esperto</t>
  </si>
  <si>
    <t>B) SPESE SOGGETTE AD IVA (come da scheda di dettaglio allegata)</t>
  </si>
  <si>
    <t>C) SPESE NON SOGGETTE AD IVA (come da scheda di dettaglio allegata)</t>
  </si>
  <si>
    <t>A) COMPENSI (come da schede di dettaglio allegate per ciascun lotto)</t>
  </si>
  <si>
    <t>compilare le celle con sfondo grigio chiaro</t>
  </si>
  <si>
    <t>1) selzionare i fogli di lavoro compilati conil tasto sinistro del mouse tendendo premuto il tasto CTRL</t>
  </si>
  <si>
    <t>ISTRUZIONI CORRETTA STAMPA/ESPORTAZIONE IN PDF per ottenere i corretti numeri di pagina</t>
  </si>
  <si>
    <t>2) selezionare STAMPA o ESPORTA IN PDF dal menù FILE</t>
  </si>
  <si>
    <t>Indicare brevemente tipologia immobile ed ubicazione</t>
  </si>
  <si>
    <t xml:space="preserve">N.Es. </t>
  </si>
  <si>
    <t xml:space="preserve">R.F. </t>
  </si>
  <si>
    <t>Selezionare tipo di Procedura</t>
  </si>
  <si>
    <t>fallimento della</t>
  </si>
  <si>
    <t>ESECUZIONI IMMOBILIARI</t>
  </si>
  <si>
    <t>FALLIMENTI</t>
  </si>
  <si>
    <t>CONCORDATI PREVENTIVI</t>
  </si>
  <si>
    <t>R.C.P.</t>
  </si>
  <si>
    <t>concordato preventivo della</t>
  </si>
  <si>
    <t>Indicare il Creditore Procedente o nome del fallimento/concordato</t>
  </si>
  <si>
    <t>Rimborso altre spese sostenute soggette ad IVA</t>
  </si>
  <si>
    <t>Rimborso altre spese sostenute NON soggette ad IVA</t>
  </si>
  <si>
    <t>Importo totale rimborso spese soggette ad IVA</t>
  </si>
  <si>
    <t>Importo totale rimborso spese NON soggette ad IVA</t>
  </si>
  <si>
    <t>1) selzionare i fogli di lavoro compilati con il tasto sinistro del mouse tendendo premuto il tasto CTRL</t>
  </si>
  <si>
    <t>ISTRUZIONI DI STAMPA/ESPORTAZIONE IN PDF per ottenere i corretti numeri di pagina</t>
  </si>
  <si>
    <t>compilare le celle con sfondo grigio chiaro spostandosi con TAB tra i campi da compilare</t>
  </si>
  <si>
    <t>Attesto sotto la mia responsabilità che le somme richieste sono state calcolate sulla base delle direttive pubblicate sul sito internet del Tribunale di Livorno</t>
  </si>
  <si>
    <t>(A.8)</t>
  </si>
  <si>
    <r>
      <t>Redazione progetto di divisione</t>
    </r>
    <r>
      <rPr>
        <sz val="11"/>
        <color indexed="8"/>
        <rFont val="Times New Roman"/>
        <family val="1"/>
      </rPr>
      <t>, ai sensi dell'art 12 DM 30.5.2002</t>
    </r>
  </si>
  <si>
    <t>(Vedi punto A.8 criteri)</t>
  </si>
  <si>
    <t>importi forfettari (A.8)</t>
  </si>
  <si>
    <t>A8</t>
  </si>
  <si>
    <t>Inserire importo da detrarre per eventuale arrotondamento in difetto onorario:</t>
  </si>
  <si>
    <t>Testo modificabile</t>
  </si>
  <si>
    <t>Eliminare se non ricorre il caso - Testo modificabile</t>
  </si>
  <si>
    <t>, con studio in</t>
  </si>
  <si>
    <t>Indicare il numero ESATTO di lotti formati (da 1 a 15) - IMPORTANTE altrimenti il calcolo onorari non sarà corretto</t>
  </si>
  <si>
    <t>, nominato esperto stimatore per la procedura in epigrafe,</t>
  </si>
  <si>
    <t>in seguito all’attività svolta per la redazione della perizia immobiliare, che è consistita in:</t>
  </si>
  <si>
    <t>Accesso al Tribunale per il deposito della relazione per la Procura della Repubblica.</t>
  </si>
  <si>
    <t>Allegata scheda banca dati beni aggiudicati</t>
  </si>
  <si>
    <t>SI</t>
  </si>
  <si>
    <t>NO</t>
  </si>
  <si>
    <t>Scegli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</si>
</sst>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164" formatCode="[$€-410]\ #,##0.00;[Red]\-[$€-410]\ #,##0.00"/>
    <numFmt numFmtId="165" formatCode="&quot; € &quot;#,##0.00\ ;&quot;-€ &quot;#,##0.00\ ;&quot; € -&quot;#\ ;@\ "/>
    <numFmt numFmtId="166" formatCode="dd/mm/yy"/>
    <numFmt numFmtId="167" formatCode="0.0000%"/>
    <numFmt numFmtId="168" formatCode="#,##0.00\ [$€-410];[Red]\-#,##0.00\ [$€-410]"/>
    <numFmt numFmtId="169" formatCode="0.00000%"/>
    <numFmt numFmtId="170" formatCode="_-[$€-2]\ * #,##0.00_-;\-[$€-2]\ * #,##0.00_-;_-[$€-2]\ * &quot;-&quot;??_-"/>
    <numFmt numFmtId="171" formatCode="[$-410]d\ mmmm\ yyyy;@"/>
    <numFmt numFmtId="172" formatCode="&quot;€&quot;\ #,##0.00"/>
    <numFmt numFmtId="173" formatCode="#,##0.00\ &quot;€&quot;"/>
  </numFmts>
  <fonts count="36" x14ac:knownFonts="1">
    <font>
      <sz val="11"/>
      <color indexed="8"/>
      <name val="Arial"/>
      <family val="2"/>
    </font>
    <font>
      <sz val="10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0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i/>
      <sz val="10"/>
      <color indexed="8"/>
      <name val="Times New Roman"/>
      <family val="1"/>
    </font>
    <font>
      <sz val="11"/>
      <color indexed="9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9"/>
      <color rgb="FF000000"/>
      <name val="Times New Roman"/>
      <family val="1"/>
    </font>
    <font>
      <b/>
      <i/>
      <sz val="14"/>
      <color indexed="8"/>
      <name val="Times New Roman"/>
      <family val="1"/>
    </font>
    <font>
      <b/>
      <u/>
      <sz val="11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4">
    <xf numFmtId="0" fontId="0" fillId="0" borderId="0"/>
    <xf numFmtId="0" fontId="21" fillId="0" borderId="0"/>
    <xf numFmtId="0" fontId="21" fillId="0" borderId="0"/>
    <xf numFmtId="0" fontId="2" fillId="0" borderId="0" applyNumberFormat="0" applyBorder="0" applyProtection="0">
      <alignment horizontal="center"/>
    </xf>
    <xf numFmtId="0" fontId="2" fillId="0" borderId="0">
      <alignment horizontal="center"/>
    </xf>
    <xf numFmtId="0" fontId="2" fillId="0" borderId="0" applyNumberFormat="0" applyBorder="0" applyProtection="0">
      <alignment horizontal="center" textRotation="90"/>
    </xf>
    <xf numFmtId="0" fontId="2" fillId="0" borderId="0">
      <alignment horizontal="center" textRotation="90"/>
    </xf>
    <xf numFmtId="9" fontId="1" fillId="0" borderId="0" applyFill="0" applyBorder="0" applyAlignment="0" applyProtection="0"/>
    <xf numFmtId="0" fontId="3" fillId="0" borderId="0" applyNumberFormat="0" applyBorder="0" applyProtection="0"/>
    <xf numFmtId="0" fontId="3" fillId="0" borderId="0"/>
    <xf numFmtId="164" fontId="3" fillId="0" borderId="0" applyBorder="0" applyProtection="0"/>
    <xf numFmtId="164" fontId="3" fillId="0" borderId="0"/>
    <xf numFmtId="44" fontId="1" fillId="0" borderId="0" applyFill="0" applyBorder="0" applyAlignment="0" applyProtection="0"/>
    <xf numFmtId="170" fontId="23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1" applyFont="1"/>
    <xf numFmtId="0" fontId="11" fillId="0" borderId="0" xfId="1" applyFont="1"/>
    <xf numFmtId="164" fontId="6" fillId="0" borderId="0" xfId="1" applyNumberFormat="1" applyFont="1"/>
    <xf numFmtId="0" fontId="4" fillId="0" borderId="0" xfId="1" applyFont="1" applyAlignment="1">
      <alignment horizontal="center"/>
    </xf>
    <xf numFmtId="0" fontId="16" fillId="0" borderId="0" xfId="1" applyFont="1"/>
    <xf numFmtId="0" fontId="16" fillId="0" borderId="0" xfId="1" applyFont="1" applyAlignment="1">
      <alignment horizontal="center"/>
    </xf>
    <xf numFmtId="0" fontId="10" fillId="0" borderId="1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16" fillId="0" borderId="0" xfId="1" applyFont="1" applyAlignment="1">
      <alignment horizontal="right"/>
    </xf>
    <xf numFmtId="0" fontId="16" fillId="0" borderId="1" xfId="1" applyFont="1" applyBorder="1" applyAlignment="1">
      <alignment horizontal="center" vertical="top"/>
    </xf>
    <xf numFmtId="0" fontId="18" fillId="0" borderId="0" xfId="1" applyFont="1" applyAlignment="1">
      <alignment horizontal="right" vertical="center"/>
    </xf>
    <xf numFmtId="164" fontId="18" fillId="0" borderId="0" xfId="1" applyNumberFormat="1" applyFont="1" applyAlignment="1">
      <alignment horizontal="right" vertical="center"/>
    </xf>
    <xf numFmtId="167" fontId="18" fillId="0" borderId="0" xfId="1" applyNumberFormat="1" applyFont="1"/>
    <xf numFmtId="164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horizontal="right" vertical="top"/>
    </xf>
    <xf numFmtId="1" fontId="16" fillId="0" borderId="0" xfId="1" applyNumberFormat="1" applyFont="1" applyAlignment="1">
      <alignment vertical="center"/>
    </xf>
    <xf numFmtId="0" fontId="16" fillId="0" borderId="0" xfId="1" applyFont="1" applyAlignment="1">
      <alignment horizontal="justify" vertical="top"/>
    </xf>
    <xf numFmtId="21" fontId="16" fillId="0" borderId="0" xfId="1" applyNumberFormat="1" applyFont="1" applyAlignment="1">
      <alignment horizontal="justify" vertical="center"/>
    </xf>
    <xf numFmtId="0" fontId="18" fillId="0" borderId="0" xfId="1" applyFont="1" applyAlignment="1">
      <alignment horizontal="center"/>
    </xf>
    <xf numFmtId="0" fontId="16" fillId="0" borderId="0" xfId="1" applyFont="1" applyAlignment="1">
      <alignment vertical="top"/>
    </xf>
    <xf numFmtId="0" fontId="16" fillId="0" borderId="0" xfId="1" applyFont="1" applyAlignment="1">
      <alignment horizontal="justify" vertical="center"/>
    </xf>
    <xf numFmtId="0" fontId="6" fillId="0" borderId="0" xfId="1" applyFont="1"/>
    <xf numFmtId="0" fontId="18" fillId="0" borderId="0" xfId="1" applyFont="1"/>
    <xf numFmtId="0" fontId="18" fillId="0" borderId="0" xfId="1" applyFont="1" applyAlignment="1">
      <alignment horizontal="justify" vertical="top"/>
    </xf>
    <xf numFmtId="0" fontId="18" fillId="0" borderId="0" xfId="1" applyFont="1" applyAlignment="1">
      <alignment horizontal="center" vertical="top" wrapText="1"/>
    </xf>
    <xf numFmtId="0" fontId="14" fillId="0" borderId="0" xfId="1" applyFont="1"/>
    <xf numFmtId="0" fontId="4" fillId="0" borderId="0" xfId="1" applyFont="1" applyAlignment="1">
      <alignment horizontal="right"/>
    </xf>
    <xf numFmtId="14" fontId="4" fillId="0" borderId="0" xfId="1" applyNumberFormat="1" applyFont="1" applyAlignment="1">
      <alignment horizontal="left"/>
    </xf>
    <xf numFmtId="0" fontId="19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 vertical="top"/>
    </xf>
    <xf numFmtId="0" fontId="4" fillId="0" borderId="0" xfId="1" applyFont="1" applyAlignment="1">
      <alignment horizontal="right" vertical="top"/>
    </xf>
    <xf numFmtId="164" fontId="18" fillId="0" borderId="1" xfId="1" applyNumberFormat="1" applyFont="1" applyBorder="1" applyAlignment="1">
      <alignment horizontal="right" vertical="center"/>
    </xf>
    <xf numFmtId="165" fontId="16" fillId="0" borderId="1" xfId="1" applyNumberFormat="1" applyFont="1" applyBorder="1" applyAlignment="1">
      <alignment vertical="center"/>
    </xf>
    <xf numFmtId="165" fontId="16" fillId="2" borderId="3" xfId="1" applyNumberFormat="1" applyFont="1" applyFill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1" fontId="16" fillId="2" borderId="0" xfId="1" applyNumberFormat="1" applyFont="1" applyFill="1" applyAlignment="1">
      <alignment vertical="center"/>
    </xf>
    <xf numFmtId="165" fontId="16" fillId="2" borderId="1" xfId="1" applyNumberFormat="1" applyFont="1" applyFill="1" applyBorder="1" applyAlignment="1">
      <alignment horizontal="right" vertical="center"/>
    </xf>
    <xf numFmtId="167" fontId="18" fillId="0" borderId="1" xfId="1" applyNumberFormat="1" applyFont="1" applyBorder="1"/>
    <xf numFmtId="0" fontId="14" fillId="0" borderId="0" xfId="1" applyFont="1" applyAlignment="1">
      <alignment horizontal="center"/>
    </xf>
    <xf numFmtId="0" fontId="10" fillId="0" borderId="1" xfId="1" applyFont="1" applyBorder="1"/>
    <xf numFmtId="165" fontId="10" fillId="0" borderId="1" xfId="0" applyNumberFormat="1" applyFont="1" applyBorder="1"/>
    <xf numFmtId="0" fontId="11" fillId="3" borderId="1" xfId="1" applyFont="1" applyFill="1" applyBorder="1" applyAlignment="1">
      <alignment horizontal="right" vertical="top"/>
    </xf>
    <xf numFmtId="0" fontId="11" fillId="0" borderId="0" xfId="1" applyFont="1" applyAlignment="1">
      <alignment horizontal="right" vertical="top"/>
    </xf>
    <xf numFmtId="165" fontId="16" fillId="2" borderId="7" xfId="1" applyNumberFormat="1" applyFont="1" applyFill="1" applyBorder="1" applyAlignment="1">
      <alignment horizontal="right" vertical="center"/>
    </xf>
    <xf numFmtId="165" fontId="16" fillId="2" borderId="7" xfId="1" applyNumberFormat="1" applyFont="1" applyFill="1" applyBorder="1" applyAlignment="1">
      <alignment vertical="center"/>
    </xf>
    <xf numFmtId="165" fontId="12" fillId="3" borderId="1" xfId="1" applyNumberFormat="1" applyFont="1" applyFill="1" applyBorder="1" applyProtection="1">
      <protection locked="0"/>
    </xf>
    <xf numFmtId="0" fontId="16" fillId="0" borderId="21" xfId="1" applyFont="1" applyBorder="1" applyAlignment="1">
      <alignment horizontal="right" vertical="top"/>
    </xf>
    <xf numFmtId="0" fontId="4" fillId="4" borderId="21" xfId="1" applyFont="1" applyFill="1" applyBorder="1"/>
    <xf numFmtId="0" fontId="25" fillId="0" borderId="2" xfId="1" applyFont="1" applyBorder="1" applyAlignment="1" applyProtection="1">
      <alignment horizontal="center"/>
      <protection hidden="1"/>
    </xf>
    <xf numFmtId="0" fontId="4" fillId="0" borderId="0" xfId="0" applyFont="1"/>
    <xf numFmtId="0" fontId="25" fillId="0" borderId="4" xfId="1" applyFont="1" applyBorder="1" applyProtection="1">
      <protection hidden="1"/>
    </xf>
    <xf numFmtId="164" fontId="16" fillId="0" borderId="0" xfId="1" applyNumberFormat="1" applyFont="1"/>
    <xf numFmtId="164" fontId="25" fillId="0" borderId="2" xfId="1" applyNumberFormat="1" applyFont="1" applyBorder="1" applyAlignment="1" applyProtection="1">
      <alignment horizontal="center"/>
      <protection hidden="1"/>
    </xf>
    <xf numFmtId="0" fontId="25" fillId="0" borderId="0" xfId="1" applyFont="1" applyProtection="1">
      <protection hidden="1"/>
    </xf>
    <xf numFmtId="0" fontId="25" fillId="0" borderId="12" xfId="1" applyFont="1" applyBorder="1" applyProtection="1">
      <protection hidden="1"/>
    </xf>
    <xf numFmtId="0" fontId="25" fillId="0" borderId="13" xfId="1" applyFont="1" applyBorder="1" applyAlignment="1" applyProtection="1">
      <alignment horizontal="center"/>
      <protection hidden="1"/>
    </xf>
    <xf numFmtId="0" fontId="25" fillId="0" borderId="13" xfId="1" applyFont="1" applyBorder="1" applyProtection="1">
      <protection hidden="1"/>
    </xf>
    <xf numFmtId="0" fontId="25" fillId="0" borderId="14" xfId="1" applyFont="1" applyBorder="1" applyProtection="1">
      <protection hidden="1"/>
    </xf>
    <xf numFmtId="0" fontId="25" fillId="0" borderId="15" xfId="1" applyFont="1" applyBorder="1" applyProtection="1">
      <protection hidden="1"/>
    </xf>
    <xf numFmtId="0" fontId="25" fillId="0" borderId="16" xfId="1" applyFont="1" applyBorder="1" applyProtection="1">
      <protection hidden="1"/>
    </xf>
    <xf numFmtId="0" fontId="25" fillId="0" borderId="15" xfId="1" applyFont="1" applyBorder="1" applyAlignment="1" applyProtection="1">
      <alignment horizontal="center" vertical="center"/>
      <protection locked="0"/>
    </xf>
    <xf numFmtId="0" fontId="11" fillId="0" borderId="17" xfId="1" applyFont="1" applyBorder="1"/>
    <xf numFmtId="0" fontId="11" fillId="0" borderId="18" xfId="1" applyFont="1" applyBorder="1"/>
    <xf numFmtId="0" fontId="25" fillId="0" borderId="18" xfId="1" applyFont="1" applyBorder="1" applyProtection="1">
      <protection hidden="1"/>
    </xf>
    <xf numFmtId="0" fontId="25" fillId="0" borderId="19" xfId="1" applyFont="1" applyBorder="1" applyProtection="1">
      <protection hidden="1"/>
    </xf>
    <xf numFmtId="0" fontId="25" fillId="0" borderId="15" xfId="1" applyFont="1" applyBorder="1" applyAlignment="1" applyProtection="1">
      <alignment horizontal="center"/>
      <protection locked="0"/>
    </xf>
    <xf numFmtId="164" fontId="25" fillId="0" borderId="11" xfId="1" applyNumberFormat="1" applyFont="1" applyBorder="1" applyAlignment="1" applyProtection="1">
      <alignment horizontal="center"/>
      <protection hidden="1"/>
    </xf>
    <xf numFmtId="0" fontId="25" fillId="0" borderId="17" xfId="1" applyFont="1" applyBorder="1" applyProtection="1">
      <protection hidden="1"/>
    </xf>
    <xf numFmtId="164" fontId="25" fillId="0" borderId="2" xfId="1" applyNumberFormat="1" applyFont="1" applyBorder="1" applyProtection="1">
      <protection hidden="1"/>
    </xf>
    <xf numFmtId="0" fontId="25" fillId="0" borderId="2" xfId="1" applyFont="1" applyBorder="1" applyAlignment="1" applyProtection="1">
      <alignment horizontal="center" vertical="top"/>
      <protection hidden="1"/>
    </xf>
    <xf numFmtId="165" fontId="10" fillId="2" borderId="3" xfId="1" applyNumberFormat="1" applyFont="1" applyFill="1" applyBorder="1" applyAlignment="1">
      <alignment horizontal="right" vertical="center"/>
    </xf>
    <xf numFmtId="165" fontId="12" fillId="0" borderId="21" xfId="1" applyNumberFormat="1" applyFont="1" applyBorder="1" applyProtection="1">
      <protection locked="0"/>
    </xf>
    <xf numFmtId="0" fontId="13" fillId="0" borderId="0" xfId="1" applyFont="1"/>
    <xf numFmtId="0" fontId="20" fillId="0" borderId="0" xfId="1" applyFont="1"/>
    <xf numFmtId="0" fontId="20" fillId="0" borderId="0" xfId="1" applyFont="1" applyAlignment="1">
      <alignment horizontal="center"/>
    </xf>
    <xf numFmtId="164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164" fontId="20" fillId="2" borderId="0" xfId="1" applyNumberFormat="1" applyFont="1" applyFill="1" applyAlignment="1">
      <alignment vertical="center"/>
    </xf>
    <xf numFmtId="165" fontId="20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164" fontId="20" fillId="0" borderId="0" xfId="1" applyNumberFormat="1" applyFont="1" applyAlignment="1">
      <alignment horizontal="center"/>
    </xf>
    <xf numFmtId="164" fontId="20" fillId="0" borderId="0" xfId="1" applyNumberFormat="1" applyFont="1"/>
    <xf numFmtId="0" fontId="27" fillId="0" borderId="0" xfId="1" applyFont="1"/>
    <xf numFmtId="165" fontId="12" fillId="0" borderId="0" xfId="1" applyNumberFormat="1" applyFont="1" applyProtection="1">
      <protection locked="0"/>
    </xf>
    <xf numFmtId="168" fontId="25" fillId="0" borderId="11" xfId="1" applyNumberFormat="1" applyFont="1" applyBorder="1" applyProtection="1">
      <protection hidden="1"/>
    </xf>
    <xf numFmtId="0" fontId="25" fillId="0" borderId="0" xfId="1" applyFont="1" applyAlignment="1" applyProtection="1">
      <alignment horizontal="center"/>
      <protection hidden="1"/>
    </xf>
    <xf numFmtId="0" fontId="25" fillId="0" borderId="15" xfId="1" applyFont="1" applyBorder="1" applyAlignment="1" applyProtection="1">
      <alignment horizontal="center"/>
      <protection hidden="1"/>
    </xf>
    <xf numFmtId="164" fontId="25" fillId="0" borderId="15" xfId="1" applyNumberFormat="1" applyFont="1" applyBorder="1" applyAlignment="1" applyProtection="1">
      <alignment horizontal="center" vertical="center"/>
      <protection locked="0"/>
    </xf>
    <xf numFmtId="0" fontId="25" fillId="0" borderId="15" xfId="1" applyFont="1" applyBorder="1" applyAlignment="1" applyProtection="1">
      <alignment vertical="center"/>
      <protection hidden="1"/>
    </xf>
    <xf numFmtId="0" fontId="26" fillId="0" borderId="15" xfId="1" applyFont="1" applyBorder="1" applyProtection="1">
      <protection hidden="1"/>
    </xf>
    <xf numFmtId="0" fontId="26" fillId="0" borderId="0" xfId="1" applyFont="1" applyProtection="1">
      <protection hidden="1"/>
    </xf>
    <xf numFmtId="0" fontId="11" fillId="0" borderId="33" xfId="0" applyFont="1" applyBorder="1" applyProtection="1">
      <protection hidden="1"/>
    </xf>
    <xf numFmtId="0" fontId="18" fillId="0" borderId="1" xfId="1" applyFont="1" applyBorder="1" applyAlignment="1">
      <alignment horizontal="center" vertical="center"/>
    </xf>
    <xf numFmtId="167" fontId="18" fillId="0" borderId="11" xfId="1" applyNumberFormat="1" applyFont="1" applyBorder="1"/>
    <xf numFmtId="169" fontId="24" fillId="0" borderId="11" xfId="7" applyNumberFormat="1" applyFont="1" applyFill="1" applyBorder="1" applyAlignment="1" applyProtection="1">
      <alignment vertical="center"/>
    </xf>
    <xf numFmtId="170" fontId="16" fillId="0" borderId="11" xfId="13" applyFont="1" applyBorder="1"/>
    <xf numFmtId="169" fontId="24" fillId="0" borderId="11" xfId="7" applyNumberFormat="1" applyFont="1" applyBorder="1" applyAlignment="1" applyProtection="1">
      <alignment vertical="center"/>
    </xf>
    <xf numFmtId="0" fontId="25" fillId="0" borderId="11" xfId="1" applyFont="1" applyBorder="1" applyAlignment="1" applyProtection="1">
      <alignment horizontal="center"/>
      <protection hidden="1"/>
    </xf>
    <xf numFmtId="165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/>
    </xf>
    <xf numFmtId="0" fontId="14" fillId="0" borderId="0" xfId="1" applyFont="1" applyAlignment="1">
      <alignment vertical="top" wrapText="1"/>
    </xf>
    <xf numFmtId="0" fontId="28" fillId="0" borderId="0" xfId="1" applyFont="1"/>
    <xf numFmtId="0" fontId="28" fillId="0" borderId="0" xfId="1" applyFont="1" applyAlignment="1">
      <alignment vertical="center"/>
    </xf>
    <xf numFmtId="0" fontId="29" fillId="0" borderId="0" xfId="1" applyFont="1"/>
    <xf numFmtId="0" fontId="30" fillId="0" borderId="0" xfId="1" applyFont="1"/>
    <xf numFmtId="165" fontId="16" fillId="2" borderId="21" xfId="1" applyNumberFormat="1" applyFont="1" applyFill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center"/>
    </xf>
    <xf numFmtId="0" fontId="10" fillId="0" borderId="0" xfId="1" applyFont="1"/>
    <xf numFmtId="0" fontId="8" fillId="0" borderId="0" xfId="1" applyFont="1"/>
    <xf numFmtId="0" fontId="32" fillId="0" borderId="0" xfId="1" applyFont="1" applyAlignment="1">
      <alignment horizontal="center"/>
    </xf>
    <xf numFmtId="0" fontId="12" fillId="0" borderId="0" xfId="1" applyFont="1"/>
    <xf numFmtId="0" fontId="17" fillId="0" borderId="1" xfId="1" applyFont="1" applyBorder="1" applyAlignment="1">
      <alignment horizontal="center"/>
    </xf>
    <xf numFmtId="44" fontId="17" fillId="0" borderId="1" xfId="12" applyFont="1" applyFill="1" applyBorder="1" applyAlignment="1" applyProtection="1">
      <alignment horizontal="center"/>
    </xf>
    <xf numFmtId="44" fontId="4" fillId="0" borderId="0" xfId="1" applyNumberFormat="1" applyFont="1"/>
    <xf numFmtId="44" fontId="16" fillId="0" borderId="0" xfId="1" applyNumberFormat="1" applyFont="1"/>
    <xf numFmtId="0" fontId="33" fillId="0" borderId="0" xfId="0" applyFont="1"/>
    <xf numFmtId="0" fontId="14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0" fontId="16" fillId="4" borderId="0" xfId="1" applyFont="1" applyFill="1"/>
    <xf numFmtId="0" fontId="11" fillId="0" borderId="0" xfId="1" applyFont="1" applyAlignment="1" applyProtection="1">
      <alignment horizontal="left"/>
      <protection locked="0"/>
    </xf>
    <xf numFmtId="0" fontId="10" fillId="9" borderId="0" xfId="1" applyFont="1" applyFill="1"/>
    <xf numFmtId="165" fontId="17" fillId="0" borderId="1" xfId="1" applyNumberFormat="1" applyFont="1" applyBorder="1" applyAlignment="1" applyProtection="1">
      <alignment vertical="center"/>
      <protection locked="0"/>
    </xf>
    <xf numFmtId="165" fontId="17" fillId="0" borderId="1" xfId="1" applyNumberFormat="1" applyFont="1" applyBorder="1" applyProtection="1"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9" fontId="17" fillId="7" borderId="7" xfId="7" applyFont="1" applyFill="1" applyBorder="1" applyAlignment="1" applyProtection="1">
      <alignment horizontal="right" vertical="center"/>
      <protection locked="0"/>
    </xf>
    <xf numFmtId="0" fontId="16" fillId="4" borderId="21" xfId="1" applyFont="1" applyFill="1" applyBorder="1" applyProtection="1">
      <protection locked="0"/>
    </xf>
    <xf numFmtId="0" fontId="9" fillId="8" borderId="0" xfId="1" applyFont="1" applyFill="1" applyAlignment="1">
      <alignment horizontal="left"/>
    </xf>
    <xf numFmtId="0" fontId="6" fillId="8" borderId="0" xfId="1" applyFont="1" applyFill="1" applyAlignment="1">
      <alignment horizontal="right"/>
    </xf>
    <xf numFmtId="0" fontId="11" fillId="3" borderId="21" xfId="1" applyFont="1" applyFill="1" applyBorder="1" applyAlignment="1">
      <alignment horizontal="right" vertical="top"/>
    </xf>
    <xf numFmtId="0" fontId="11" fillId="4" borderId="0" xfId="1" applyFont="1" applyFill="1" applyAlignment="1">
      <alignment horizontal="right" vertical="top"/>
    </xf>
    <xf numFmtId="9" fontId="17" fillId="5" borderId="21" xfId="7" applyFont="1" applyFill="1" applyBorder="1" applyAlignment="1" applyProtection="1">
      <alignment horizontal="right" vertical="center"/>
      <protection locked="0"/>
    </xf>
    <xf numFmtId="9" fontId="17" fillId="5" borderId="7" xfId="7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>
      <alignment horizontal="right"/>
    </xf>
    <xf numFmtId="0" fontId="29" fillId="0" borderId="0" xfId="1" applyFont="1" applyAlignment="1">
      <alignment horizontal="center"/>
    </xf>
    <xf numFmtId="0" fontId="16" fillId="4" borderId="0" xfId="1" applyFont="1" applyFill="1" applyAlignment="1">
      <alignment horizontal="center"/>
    </xf>
    <xf numFmtId="0" fontId="16" fillId="4" borderId="0" xfId="1" applyFont="1" applyFill="1" applyAlignment="1">
      <alignment horizontal="center" vertical="top"/>
    </xf>
    <xf numFmtId="165" fontId="17" fillId="0" borderId="1" xfId="1" applyNumberFormat="1" applyFont="1" applyBorder="1" applyAlignment="1" applyProtection="1">
      <alignment horizontal="center" vertical="center"/>
      <protection locked="0"/>
    </xf>
    <xf numFmtId="172" fontId="12" fillId="0" borderId="1" xfId="1" applyNumberFormat="1" applyFont="1" applyBorder="1"/>
    <xf numFmtId="0" fontId="16" fillId="9" borderId="0" xfId="1" applyFont="1" applyFill="1"/>
    <xf numFmtId="0" fontId="16" fillId="0" borderId="0" xfId="1" applyFont="1" applyProtection="1">
      <protection locked="0"/>
    </xf>
    <xf numFmtId="173" fontId="16" fillId="8" borderId="0" xfId="1" applyNumberFormat="1" applyFont="1" applyFill="1" applyAlignment="1">
      <alignment horizontal="left"/>
    </xf>
    <xf numFmtId="0" fontId="18" fillId="0" borderId="0" xfId="1" applyFont="1" applyProtection="1">
      <protection locked="0"/>
    </xf>
    <xf numFmtId="44" fontId="11" fillId="0" borderId="0" xfId="12" applyFont="1" applyFill="1" applyBorder="1" applyAlignment="1" applyProtection="1">
      <alignment horizontal="right"/>
    </xf>
    <xf numFmtId="0" fontId="6" fillId="0" borderId="0" xfId="1" applyFont="1" applyAlignment="1">
      <alignment horizontal="right"/>
    </xf>
    <xf numFmtId="44" fontId="9" fillId="0" borderId="0" xfId="12" applyFont="1" applyFill="1" applyBorder="1" applyAlignment="1" applyProtection="1">
      <alignment horizontal="right"/>
    </xf>
    <xf numFmtId="0" fontId="18" fillId="0" borderId="0" xfId="1" applyFont="1" applyAlignment="1" applyProtection="1">
      <alignment horizontal="left"/>
      <protection locked="0"/>
    </xf>
    <xf numFmtId="4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justify" vertical="top" wrapText="1"/>
    </xf>
    <xf numFmtId="0" fontId="4" fillId="0" borderId="0" xfId="1" applyFont="1" applyAlignment="1" applyProtection="1">
      <alignment horizontal="right"/>
      <protection locked="0"/>
    </xf>
    <xf numFmtId="171" fontId="4" fillId="0" borderId="0" xfId="1" applyNumberFormat="1" applyFont="1" applyAlignment="1" applyProtection="1">
      <alignment horizontal="left"/>
      <protection locked="0"/>
    </xf>
    <xf numFmtId="0" fontId="4" fillId="0" borderId="0" xfId="1" applyFont="1" applyAlignment="1">
      <alignment horizontal="center"/>
    </xf>
    <xf numFmtId="0" fontId="35" fillId="0" borderId="0" xfId="1" applyFont="1" applyAlignment="1" applyProtection="1">
      <alignment horizontal="left"/>
      <protection locked="0"/>
    </xf>
    <xf numFmtId="0" fontId="9" fillId="0" borderId="0" xfId="1" applyFont="1" applyAlignment="1">
      <alignment horizontal="right"/>
    </xf>
    <xf numFmtId="0" fontId="4" fillId="0" borderId="0" xfId="1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31" fillId="0" borderId="0" xfId="1" applyFont="1" applyAlignment="1">
      <alignment horizontal="center"/>
    </xf>
    <xf numFmtId="0" fontId="6" fillId="0" borderId="0" xfId="1" applyFont="1" applyAlignment="1" applyProtection="1">
      <alignment horizontal="center"/>
      <protection locked="0"/>
    </xf>
    <xf numFmtId="0" fontId="34" fillId="8" borderId="0" xfId="1" applyFont="1" applyFill="1" applyAlignment="1">
      <alignment horizontal="center"/>
    </xf>
    <xf numFmtId="0" fontId="4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justify" vertical="top"/>
      <protection locked="0"/>
    </xf>
    <xf numFmtId="0" fontId="6" fillId="8" borderId="0" xfId="1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4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0" fontId="4" fillId="0" borderId="0" xfId="1" applyFont="1" applyAlignment="1">
      <alignment horizontal="left" vertical="top"/>
    </xf>
    <xf numFmtId="0" fontId="17" fillId="0" borderId="5" xfId="1" applyFont="1" applyBorder="1" applyAlignment="1" applyProtection="1">
      <alignment horizontal="left" vertical="center" wrapText="1"/>
      <protection locked="0"/>
    </xf>
    <xf numFmtId="0" fontId="17" fillId="0" borderId="6" xfId="1" applyFont="1" applyBorder="1" applyAlignment="1" applyProtection="1">
      <alignment horizontal="left" vertical="center" wrapText="1"/>
      <protection locked="0"/>
    </xf>
    <xf numFmtId="0" fontId="17" fillId="0" borderId="3" xfId="1" applyFont="1" applyBorder="1" applyAlignment="1" applyProtection="1">
      <alignment horizontal="left" vertical="center" wrapText="1"/>
      <protection locked="0"/>
    </xf>
    <xf numFmtId="165" fontId="17" fillId="0" borderId="5" xfId="1" applyNumberFormat="1" applyFont="1" applyBorder="1" applyAlignment="1" applyProtection="1">
      <alignment horizontal="right" vertical="center"/>
      <protection locked="0"/>
    </xf>
    <xf numFmtId="165" fontId="17" fillId="0" borderId="3" xfId="1" applyNumberFormat="1" applyFont="1" applyBorder="1" applyAlignment="1" applyProtection="1">
      <alignment horizontal="right" vertical="center"/>
      <protection locked="0"/>
    </xf>
    <xf numFmtId="166" fontId="17" fillId="0" borderId="5" xfId="1" applyNumberFormat="1" applyFont="1" applyBorder="1" applyAlignment="1" applyProtection="1">
      <alignment horizontal="left" vertical="top"/>
      <protection locked="0"/>
    </xf>
    <xf numFmtId="166" fontId="17" fillId="0" borderId="6" xfId="1" applyNumberFormat="1" applyFont="1" applyBorder="1" applyAlignment="1" applyProtection="1">
      <alignment horizontal="left" vertical="top"/>
      <protection locked="0"/>
    </xf>
    <xf numFmtId="166" fontId="17" fillId="0" borderId="3" xfId="1" applyNumberFormat="1" applyFont="1" applyBorder="1" applyAlignment="1" applyProtection="1">
      <alignment horizontal="left" vertical="top"/>
      <protection locked="0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0" fillId="0" borderId="0" xfId="1" applyFont="1"/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0" borderId="1" xfId="1" applyFont="1" applyBorder="1" applyAlignment="1">
      <alignment horizontal="right" vertical="top"/>
    </xf>
    <xf numFmtId="0" fontId="4" fillId="0" borderId="0" xfId="1" applyFont="1"/>
    <xf numFmtId="0" fontId="16" fillId="5" borderId="22" xfId="1" applyFont="1" applyFill="1" applyBorder="1" applyAlignment="1" applyProtection="1">
      <alignment horizontal="left" vertical="center"/>
      <protection locked="0"/>
    </xf>
    <xf numFmtId="0" fontId="16" fillId="5" borderId="23" xfId="1" applyFont="1" applyFill="1" applyBorder="1" applyAlignment="1" applyProtection="1">
      <alignment horizontal="left" vertical="center"/>
      <protection locked="0"/>
    </xf>
    <xf numFmtId="0" fontId="16" fillId="5" borderId="24" xfId="1" applyFont="1" applyFill="1" applyBorder="1" applyAlignment="1" applyProtection="1">
      <alignment horizontal="left" vertical="center"/>
      <protection locked="0"/>
    </xf>
    <xf numFmtId="0" fontId="11" fillId="0" borderId="34" xfId="1" applyFont="1" applyBorder="1" applyAlignment="1" applyProtection="1">
      <alignment horizontal="center"/>
      <protection hidden="1"/>
    </xf>
    <xf numFmtId="0" fontId="11" fillId="0" borderId="35" xfId="1" applyFont="1" applyBorder="1" applyAlignment="1" applyProtection="1">
      <alignment horizontal="center"/>
      <protection hidden="1"/>
    </xf>
    <xf numFmtId="0" fontId="11" fillId="0" borderId="36" xfId="1" applyFont="1" applyBorder="1" applyAlignment="1" applyProtection="1">
      <alignment horizontal="center"/>
      <protection hidden="1"/>
    </xf>
    <xf numFmtId="0" fontId="16" fillId="2" borderId="22" xfId="1" applyFont="1" applyFill="1" applyBorder="1" applyAlignment="1">
      <alignment horizontal="left" vertical="center"/>
    </xf>
    <xf numFmtId="0" fontId="16" fillId="2" borderId="23" xfId="1" applyFont="1" applyFill="1" applyBorder="1" applyAlignment="1">
      <alignment horizontal="left" vertical="center"/>
    </xf>
    <xf numFmtId="0" fontId="16" fillId="2" borderId="24" xfId="1" applyFont="1" applyFill="1" applyBorder="1" applyAlignment="1">
      <alignment horizontal="left" vertical="center"/>
    </xf>
    <xf numFmtId="0" fontId="16" fillId="2" borderId="5" xfId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horizontal="right" vertical="center"/>
    </xf>
    <xf numFmtId="164" fontId="18" fillId="0" borderId="5" xfId="1" applyNumberFormat="1" applyFont="1" applyBorder="1" applyAlignment="1">
      <alignment horizontal="center" vertical="center"/>
    </xf>
    <xf numFmtId="164" fontId="18" fillId="0" borderId="3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16" fillId="2" borderId="8" xfId="1" applyFont="1" applyFill="1" applyBorder="1" applyAlignment="1">
      <alignment vertical="center"/>
    </xf>
    <xf numFmtId="0" fontId="16" fillId="2" borderId="9" xfId="1" applyFont="1" applyFill="1" applyBorder="1" applyAlignment="1">
      <alignment vertical="center"/>
    </xf>
    <xf numFmtId="0" fontId="16" fillId="2" borderId="10" xfId="1" applyFont="1" applyFill="1" applyBorder="1" applyAlignment="1">
      <alignment vertical="center"/>
    </xf>
    <xf numFmtId="0" fontId="16" fillId="0" borderId="22" xfId="1" applyFont="1" applyBorder="1" applyAlignment="1">
      <alignment horizontal="right"/>
    </xf>
    <xf numFmtId="0" fontId="16" fillId="0" borderId="23" xfId="1" applyFont="1" applyBorder="1" applyAlignment="1">
      <alignment horizontal="right"/>
    </xf>
    <xf numFmtId="0" fontId="16" fillId="0" borderId="24" xfId="1" applyFont="1" applyBorder="1" applyAlignment="1">
      <alignment horizontal="right"/>
    </xf>
    <xf numFmtId="0" fontId="4" fillId="6" borderId="30" xfId="1" applyFont="1" applyFill="1" applyBorder="1" applyAlignment="1" applyProtection="1">
      <alignment horizontal="justify" vertical="top" wrapText="1"/>
      <protection locked="0"/>
    </xf>
    <xf numFmtId="0" fontId="4" fillId="6" borderId="31" xfId="1" applyFont="1" applyFill="1" applyBorder="1" applyAlignment="1" applyProtection="1">
      <alignment horizontal="justify" vertical="top" wrapText="1"/>
      <protection locked="0"/>
    </xf>
    <xf numFmtId="0" fontId="4" fillId="6" borderId="32" xfId="1" applyFont="1" applyFill="1" applyBorder="1" applyAlignment="1" applyProtection="1">
      <alignment horizontal="justify" vertical="top" wrapText="1"/>
      <protection locked="0"/>
    </xf>
    <xf numFmtId="0" fontId="4" fillId="6" borderId="25" xfId="1" applyFont="1" applyFill="1" applyBorder="1" applyAlignment="1" applyProtection="1">
      <alignment horizontal="justify" vertical="top" wrapText="1"/>
      <protection locked="0"/>
    </xf>
    <xf numFmtId="0" fontId="4" fillId="6" borderId="0" xfId="1" applyFont="1" applyFill="1" applyAlignment="1" applyProtection="1">
      <alignment horizontal="justify" vertical="top" wrapText="1"/>
      <protection locked="0"/>
    </xf>
    <xf numFmtId="0" fontId="4" fillId="6" borderId="26" xfId="1" applyFont="1" applyFill="1" applyBorder="1" applyAlignment="1" applyProtection="1">
      <alignment horizontal="justify" vertical="top" wrapText="1"/>
      <protection locked="0"/>
    </xf>
    <xf numFmtId="0" fontId="4" fillId="6" borderId="27" xfId="1" applyFont="1" applyFill="1" applyBorder="1" applyAlignment="1" applyProtection="1">
      <alignment horizontal="justify" vertical="top" wrapText="1"/>
      <protection locked="0"/>
    </xf>
    <xf numFmtId="0" fontId="4" fillId="6" borderId="28" xfId="1" applyFont="1" applyFill="1" applyBorder="1" applyAlignment="1" applyProtection="1">
      <alignment horizontal="justify" vertical="top" wrapText="1"/>
      <protection locked="0"/>
    </xf>
    <xf numFmtId="0" fontId="4" fillId="6" borderId="29" xfId="1" applyFont="1" applyFill="1" applyBorder="1" applyAlignment="1" applyProtection="1">
      <alignment horizontal="justify" vertical="top" wrapText="1"/>
      <protection locked="0"/>
    </xf>
    <xf numFmtId="0" fontId="6" fillId="0" borderId="5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6" fillId="0" borderId="20" xfId="1" applyFont="1" applyBorder="1" applyAlignment="1">
      <alignment horizontal="left" vertical="top"/>
    </xf>
    <xf numFmtId="0" fontId="25" fillId="0" borderId="11" xfId="1" applyFont="1" applyBorder="1" applyAlignment="1" applyProtection="1">
      <alignment horizontal="center"/>
      <protection hidden="1"/>
    </xf>
    <xf numFmtId="0" fontId="6" fillId="0" borderId="0" xfId="1" applyFont="1" applyAlignment="1">
      <alignment horizontal="left" vertical="top" wrapText="1"/>
    </xf>
    <xf numFmtId="0" fontId="6" fillId="0" borderId="28" xfId="1" applyFont="1" applyBorder="1" applyAlignment="1">
      <alignment horizontal="left" vertical="top"/>
    </xf>
    <xf numFmtId="0" fontId="18" fillId="0" borderId="0" xfId="1" applyFont="1" applyAlignment="1">
      <alignment horizontal="center" wrapText="1"/>
    </xf>
    <xf numFmtId="0" fontId="7" fillId="8" borderId="0" xfId="1" applyFont="1" applyFill="1" applyAlignment="1" applyProtection="1">
      <alignment horizontal="left" shrinkToFit="1"/>
      <protection locked="0"/>
    </xf>
    <xf numFmtId="0" fontId="16" fillId="2" borderId="8" xfId="1" applyFont="1" applyFill="1" applyBorder="1" applyAlignment="1">
      <alignment horizontal="right" vertical="center"/>
    </xf>
    <xf numFmtId="0" fontId="16" fillId="2" borderId="9" xfId="1" applyFont="1" applyFill="1" applyBorder="1" applyAlignment="1">
      <alignment horizontal="right" vertical="center"/>
    </xf>
    <xf numFmtId="0" fontId="16" fillId="2" borderId="10" xfId="1" applyFont="1" applyFill="1" applyBorder="1" applyAlignment="1">
      <alignment horizontal="right" vertical="center"/>
    </xf>
    <xf numFmtId="0" fontId="16" fillId="2" borderId="21" xfId="1" applyFont="1" applyFill="1" applyBorder="1" applyAlignment="1">
      <alignment horizontal="left" vertical="center" wrapText="1"/>
    </xf>
  </cellXfs>
  <cellStyles count="14">
    <cellStyle name="Euro" xfId="13"/>
    <cellStyle name="Excel Built-in Normal" xfId="1"/>
    <cellStyle name="Graphics" xfId="2"/>
    <cellStyle name="Heading" xfId="3"/>
    <cellStyle name="Heading 1" xfId="4"/>
    <cellStyle name="Heading1" xfId="5"/>
    <cellStyle name="Heading1 1" xfId="6"/>
    <cellStyle name="Normale" xfId="0" builtinId="0"/>
    <cellStyle name="Percentuale" xfId="7" builtinId="5"/>
    <cellStyle name="Result" xfId="8"/>
    <cellStyle name="Result 1" xfId="9"/>
    <cellStyle name="Result2" xfId="10"/>
    <cellStyle name="Result2 1" xfId="11"/>
    <cellStyle name="Valuta" xfId="12" builtinId="4"/>
  </cellStyles>
  <dxfs count="82"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fmlaLink="$O$9" noThreeD="1"/>
</file>

<file path=xl/ctrlProps/ctrlProp10.xml><?xml version="1.0" encoding="utf-8"?>
<formControlPr xmlns="http://schemas.microsoft.com/office/spreadsheetml/2009/9/main" objectType="CheckBox" fmlaLink="$O$34" noThreeD="1"/>
</file>

<file path=xl/ctrlProps/ctrlProp100.xml><?xml version="1.0" encoding="utf-8"?>
<formControlPr xmlns="http://schemas.microsoft.com/office/spreadsheetml/2009/9/main" objectType="CheckBox" fmlaLink="$O$28" noThreeD="1"/>
</file>

<file path=xl/ctrlProps/ctrlProp101.xml><?xml version="1.0" encoding="utf-8"?>
<formControlPr xmlns="http://schemas.microsoft.com/office/spreadsheetml/2009/9/main" objectType="CheckBox" fmlaLink="$O$29" noThreeD="1"/>
</file>

<file path=xl/ctrlProps/ctrlProp102.xml><?xml version="1.0" encoding="utf-8"?>
<formControlPr xmlns="http://schemas.microsoft.com/office/spreadsheetml/2009/9/main" objectType="CheckBox" fmlaLink="$O$30" noThreeD="1"/>
</file>

<file path=xl/ctrlProps/ctrlProp103.xml><?xml version="1.0" encoding="utf-8"?>
<formControlPr xmlns="http://schemas.microsoft.com/office/spreadsheetml/2009/9/main" objectType="CheckBox" fmlaLink="$O$31" noThreeD="1"/>
</file>

<file path=xl/ctrlProps/ctrlProp104.xml><?xml version="1.0" encoding="utf-8"?>
<formControlPr xmlns="http://schemas.microsoft.com/office/spreadsheetml/2009/9/main" objectType="CheckBox" fmlaLink="$O$13" noThreeD="1"/>
</file>

<file path=xl/ctrlProps/ctrlProp105.xml><?xml version="1.0" encoding="utf-8"?>
<formControlPr xmlns="http://schemas.microsoft.com/office/spreadsheetml/2009/9/main" objectType="CheckBox" fmlaLink="$O$32" noThreeD="1"/>
</file>

<file path=xl/ctrlProps/ctrlProp106.xml><?xml version="1.0" encoding="utf-8"?>
<formControlPr xmlns="http://schemas.microsoft.com/office/spreadsheetml/2009/9/main" objectType="CheckBox" fmlaLink="$O$33" noThreeD="1"/>
</file>

<file path=xl/ctrlProps/ctrlProp107.xml><?xml version="1.0" encoding="utf-8"?>
<formControlPr xmlns="http://schemas.microsoft.com/office/spreadsheetml/2009/9/main" objectType="CheckBox" fmlaLink="$O$34" noThreeD="1"/>
</file>

<file path=xl/ctrlProps/ctrlProp108.xml><?xml version="1.0" encoding="utf-8"?>
<formControlPr xmlns="http://schemas.microsoft.com/office/spreadsheetml/2009/9/main" objectType="CheckBox" fmlaLink="$O$27" noThreeD="1"/>
</file>

<file path=xl/ctrlProps/ctrlProp109.xml><?xml version="1.0" encoding="utf-8"?>
<formControlPr xmlns="http://schemas.microsoft.com/office/spreadsheetml/2009/9/main" objectType="CheckBox" fmlaLink="$O$13" noThreeD="1"/>
</file>

<file path=xl/ctrlProps/ctrlProp11.xml><?xml version="1.0" encoding="utf-8"?>
<formControlPr xmlns="http://schemas.microsoft.com/office/spreadsheetml/2009/9/main" objectType="CheckBox" fmlaLink="$O$27" noThreeD="1"/>
</file>

<file path=xl/ctrlProps/ctrlProp110.xml><?xml version="1.0" encoding="utf-8"?>
<formControlPr xmlns="http://schemas.microsoft.com/office/spreadsheetml/2009/9/main" objectType="CheckBox" fmlaLink="$O$5" noThreeD="1"/>
</file>

<file path=xl/ctrlProps/ctrlProp111.xml><?xml version="1.0" encoding="utf-8"?>
<formControlPr xmlns="http://schemas.microsoft.com/office/spreadsheetml/2009/9/main" objectType="CheckBox" fmlaLink="$O$39" noThreeD="1"/>
</file>

<file path=xl/ctrlProps/ctrlProp112.xml><?xml version="1.0" encoding="utf-8"?>
<formControlPr xmlns="http://schemas.microsoft.com/office/spreadsheetml/2009/9/main" objectType="CheckBox" fmlaLink="$O$9" noThreeD="1"/>
</file>

<file path=xl/ctrlProps/ctrlProp113.xml><?xml version="1.0" encoding="utf-8"?>
<formControlPr xmlns="http://schemas.microsoft.com/office/spreadsheetml/2009/9/main" objectType="CheckBox" fmlaLink="$O$27" noThreeD="1"/>
</file>

<file path=xl/ctrlProps/ctrlProp114.xml><?xml version="1.0" encoding="utf-8"?>
<formControlPr xmlns="http://schemas.microsoft.com/office/spreadsheetml/2009/9/main" objectType="CheckBox" fmlaLink="$O$28" noThreeD="1"/>
</file>

<file path=xl/ctrlProps/ctrlProp115.xml><?xml version="1.0" encoding="utf-8"?>
<formControlPr xmlns="http://schemas.microsoft.com/office/spreadsheetml/2009/9/main" objectType="CheckBox" fmlaLink="$O$29" noThreeD="1"/>
</file>

<file path=xl/ctrlProps/ctrlProp116.xml><?xml version="1.0" encoding="utf-8"?>
<formControlPr xmlns="http://schemas.microsoft.com/office/spreadsheetml/2009/9/main" objectType="CheckBox" fmlaLink="$O$30" noThreeD="1"/>
</file>

<file path=xl/ctrlProps/ctrlProp117.xml><?xml version="1.0" encoding="utf-8"?>
<formControlPr xmlns="http://schemas.microsoft.com/office/spreadsheetml/2009/9/main" objectType="CheckBox" fmlaLink="$O$31" noThreeD="1"/>
</file>

<file path=xl/ctrlProps/ctrlProp118.xml><?xml version="1.0" encoding="utf-8"?>
<formControlPr xmlns="http://schemas.microsoft.com/office/spreadsheetml/2009/9/main" objectType="CheckBox" fmlaLink="$O$13" noThreeD="1"/>
</file>

<file path=xl/ctrlProps/ctrlProp119.xml><?xml version="1.0" encoding="utf-8"?>
<formControlPr xmlns="http://schemas.microsoft.com/office/spreadsheetml/2009/9/main" objectType="CheckBox" fmlaLink="$O$32" noThreeD="1"/>
</file>

<file path=xl/ctrlProps/ctrlProp12.xml><?xml version="1.0" encoding="utf-8"?>
<formControlPr xmlns="http://schemas.microsoft.com/office/spreadsheetml/2009/9/main" objectType="CheckBox" fmlaLink="$O$13" noThreeD="1"/>
</file>

<file path=xl/ctrlProps/ctrlProp120.xml><?xml version="1.0" encoding="utf-8"?>
<formControlPr xmlns="http://schemas.microsoft.com/office/spreadsheetml/2009/9/main" objectType="CheckBox" fmlaLink="$O$33" noThreeD="1"/>
</file>

<file path=xl/ctrlProps/ctrlProp121.xml><?xml version="1.0" encoding="utf-8"?>
<formControlPr xmlns="http://schemas.microsoft.com/office/spreadsheetml/2009/9/main" objectType="CheckBox" fmlaLink="$O$34" noThreeD="1"/>
</file>

<file path=xl/ctrlProps/ctrlProp122.xml><?xml version="1.0" encoding="utf-8"?>
<formControlPr xmlns="http://schemas.microsoft.com/office/spreadsheetml/2009/9/main" objectType="CheckBox" fmlaLink="$O$27" noThreeD="1"/>
</file>

<file path=xl/ctrlProps/ctrlProp123.xml><?xml version="1.0" encoding="utf-8"?>
<formControlPr xmlns="http://schemas.microsoft.com/office/spreadsheetml/2009/9/main" objectType="CheckBox" fmlaLink="$O$13" noThreeD="1"/>
</file>

<file path=xl/ctrlProps/ctrlProp124.xml><?xml version="1.0" encoding="utf-8"?>
<formControlPr xmlns="http://schemas.microsoft.com/office/spreadsheetml/2009/9/main" objectType="CheckBox" fmlaLink="$O$5" noThreeD="1"/>
</file>

<file path=xl/ctrlProps/ctrlProp125.xml><?xml version="1.0" encoding="utf-8"?>
<formControlPr xmlns="http://schemas.microsoft.com/office/spreadsheetml/2009/9/main" objectType="CheckBox" fmlaLink="$O$39" noThreeD="1"/>
</file>

<file path=xl/ctrlProps/ctrlProp126.xml><?xml version="1.0" encoding="utf-8"?>
<formControlPr xmlns="http://schemas.microsoft.com/office/spreadsheetml/2009/9/main" objectType="CheckBox" fmlaLink="$O$9" noThreeD="1"/>
</file>

<file path=xl/ctrlProps/ctrlProp127.xml><?xml version="1.0" encoding="utf-8"?>
<formControlPr xmlns="http://schemas.microsoft.com/office/spreadsheetml/2009/9/main" objectType="CheckBox" fmlaLink="$O$27" noThreeD="1"/>
</file>

<file path=xl/ctrlProps/ctrlProp128.xml><?xml version="1.0" encoding="utf-8"?>
<formControlPr xmlns="http://schemas.microsoft.com/office/spreadsheetml/2009/9/main" objectType="CheckBox" fmlaLink="$O$28" noThreeD="1"/>
</file>

<file path=xl/ctrlProps/ctrlProp129.xml><?xml version="1.0" encoding="utf-8"?>
<formControlPr xmlns="http://schemas.microsoft.com/office/spreadsheetml/2009/9/main" objectType="CheckBox" fmlaLink="$O$29" noThreeD="1"/>
</file>

<file path=xl/ctrlProps/ctrlProp13.xml><?xml version="1.0" encoding="utf-8"?>
<formControlPr xmlns="http://schemas.microsoft.com/office/spreadsheetml/2009/9/main" objectType="CheckBox" fmlaLink="$O$39" noThreeD="1"/>
</file>

<file path=xl/ctrlProps/ctrlProp130.xml><?xml version="1.0" encoding="utf-8"?>
<formControlPr xmlns="http://schemas.microsoft.com/office/spreadsheetml/2009/9/main" objectType="CheckBox" fmlaLink="$O$30" noThreeD="1"/>
</file>

<file path=xl/ctrlProps/ctrlProp131.xml><?xml version="1.0" encoding="utf-8"?>
<formControlPr xmlns="http://schemas.microsoft.com/office/spreadsheetml/2009/9/main" objectType="CheckBox" fmlaLink="$O$31" noThreeD="1"/>
</file>

<file path=xl/ctrlProps/ctrlProp132.xml><?xml version="1.0" encoding="utf-8"?>
<formControlPr xmlns="http://schemas.microsoft.com/office/spreadsheetml/2009/9/main" objectType="CheckBox" fmlaLink="$O$13" noThreeD="1"/>
</file>

<file path=xl/ctrlProps/ctrlProp133.xml><?xml version="1.0" encoding="utf-8"?>
<formControlPr xmlns="http://schemas.microsoft.com/office/spreadsheetml/2009/9/main" objectType="CheckBox" fmlaLink="$O$32" noThreeD="1"/>
</file>

<file path=xl/ctrlProps/ctrlProp134.xml><?xml version="1.0" encoding="utf-8"?>
<formControlPr xmlns="http://schemas.microsoft.com/office/spreadsheetml/2009/9/main" objectType="CheckBox" fmlaLink="$O$33" noThreeD="1"/>
</file>

<file path=xl/ctrlProps/ctrlProp135.xml><?xml version="1.0" encoding="utf-8"?>
<formControlPr xmlns="http://schemas.microsoft.com/office/spreadsheetml/2009/9/main" objectType="CheckBox" fmlaLink="$O$34" noThreeD="1"/>
</file>

<file path=xl/ctrlProps/ctrlProp136.xml><?xml version="1.0" encoding="utf-8"?>
<formControlPr xmlns="http://schemas.microsoft.com/office/spreadsheetml/2009/9/main" objectType="CheckBox" fmlaLink="$O$27" noThreeD="1"/>
</file>

<file path=xl/ctrlProps/ctrlProp137.xml><?xml version="1.0" encoding="utf-8"?>
<formControlPr xmlns="http://schemas.microsoft.com/office/spreadsheetml/2009/9/main" objectType="CheckBox" fmlaLink="$O$13" noThreeD="1"/>
</file>

<file path=xl/ctrlProps/ctrlProp138.xml><?xml version="1.0" encoding="utf-8"?>
<formControlPr xmlns="http://schemas.microsoft.com/office/spreadsheetml/2009/9/main" objectType="CheckBox" fmlaLink="$O$5" noThreeD="1"/>
</file>

<file path=xl/ctrlProps/ctrlProp139.xml><?xml version="1.0" encoding="utf-8"?>
<formControlPr xmlns="http://schemas.microsoft.com/office/spreadsheetml/2009/9/main" objectType="CheckBox" fmlaLink="$O$39" noThreeD="1"/>
</file>

<file path=xl/ctrlProps/ctrlProp14.xml><?xml version="1.0" encoding="utf-8"?>
<formControlPr xmlns="http://schemas.microsoft.com/office/spreadsheetml/2009/9/main" objectType="CheckBox" fmlaLink="$O$9" noThreeD="1"/>
</file>

<file path=xl/ctrlProps/ctrlProp140.xml><?xml version="1.0" encoding="utf-8"?>
<formControlPr xmlns="http://schemas.microsoft.com/office/spreadsheetml/2009/9/main" objectType="CheckBox" fmlaLink="$O$9" noThreeD="1"/>
</file>

<file path=xl/ctrlProps/ctrlProp141.xml><?xml version="1.0" encoding="utf-8"?>
<formControlPr xmlns="http://schemas.microsoft.com/office/spreadsheetml/2009/9/main" objectType="CheckBox" fmlaLink="$O$27" noThreeD="1"/>
</file>

<file path=xl/ctrlProps/ctrlProp142.xml><?xml version="1.0" encoding="utf-8"?>
<formControlPr xmlns="http://schemas.microsoft.com/office/spreadsheetml/2009/9/main" objectType="CheckBox" fmlaLink="$O$28" noThreeD="1"/>
</file>

<file path=xl/ctrlProps/ctrlProp143.xml><?xml version="1.0" encoding="utf-8"?>
<formControlPr xmlns="http://schemas.microsoft.com/office/spreadsheetml/2009/9/main" objectType="CheckBox" fmlaLink="$O$29" noThreeD="1"/>
</file>

<file path=xl/ctrlProps/ctrlProp144.xml><?xml version="1.0" encoding="utf-8"?>
<formControlPr xmlns="http://schemas.microsoft.com/office/spreadsheetml/2009/9/main" objectType="CheckBox" fmlaLink="$O$30" noThreeD="1"/>
</file>

<file path=xl/ctrlProps/ctrlProp145.xml><?xml version="1.0" encoding="utf-8"?>
<formControlPr xmlns="http://schemas.microsoft.com/office/spreadsheetml/2009/9/main" objectType="CheckBox" fmlaLink="$O$31" noThreeD="1"/>
</file>

<file path=xl/ctrlProps/ctrlProp146.xml><?xml version="1.0" encoding="utf-8"?>
<formControlPr xmlns="http://schemas.microsoft.com/office/spreadsheetml/2009/9/main" objectType="CheckBox" fmlaLink="$O$13" noThreeD="1"/>
</file>

<file path=xl/ctrlProps/ctrlProp147.xml><?xml version="1.0" encoding="utf-8"?>
<formControlPr xmlns="http://schemas.microsoft.com/office/spreadsheetml/2009/9/main" objectType="CheckBox" fmlaLink="$O$32" noThreeD="1"/>
</file>

<file path=xl/ctrlProps/ctrlProp148.xml><?xml version="1.0" encoding="utf-8"?>
<formControlPr xmlns="http://schemas.microsoft.com/office/spreadsheetml/2009/9/main" objectType="CheckBox" fmlaLink="$O$33" noThreeD="1"/>
</file>

<file path=xl/ctrlProps/ctrlProp149.xml><?xml version="1.0" encoding="utf-8"?>
<formControlPr xmlns="http://schemas.microsoft.com/office/spreadsheetml/2009/9/main" objectType="CheckBox" fmlaLink="$O$34" noThreeD="1"/>
</file>

<file path=xl/ctrlProps/ctrlProp15.xml><?xml version="1.0" encoding="utf-8"?>
<formControlPr xmlns="http://schemas.microsoft.com/office/spreadsheetml/2009/9/main" objectType="CheckBox" fmlaLink="$O$27" noThreeD="1"/>
</file>

<file path=xl/ctrlProps/ctrlProp150.xml><?xml version="1.0" encoding="utf-8"?>
<formControlPr xmlns="http://schemas.microsoft.com/office/spreadsheetml/2009/9/main" objectType="CheckBox" fmlaLink="$O$27" noThreeD="1"/>
</file>

<file path=xl/ctrlProps/ctrlProp151.xml><?xml version="1.0" encoding="utf-8"?>
<formControlPr xmlns="http://schemas.microsoft.com/office/spreadsheetml/2009/9/main" objectType="CheckBox" fmlaLink="$O$13" noThreeD="1"/>
</file>

<file path=xl/ctrlProps/ctrlProp152.xml><?xml version="1.0" encoding="utf-8"?>
<formControlPr xmlns="http://schemas.microsoft.com/office/spreadsheetml/2009/9/main" objectType="CheckBox" fmlaLink="$O$5" noThreeD="1"/>
</file>

<file path=xl/ctrlProps/ctrlProp153.xml><?xml version="1.0" encoding="utf-8"?>
<formControlPr xmlns="http://schemas.microsoft.com/office/spreadsheetml/2009/9/main" objectType="CheckBox" fmlaLink="$O$39" noThreeD="1"/>
</file>

<file path=xl/ctrlProps/ctrlProp154.xml><?xml version="1.0" encoding="utf-8"?>
<formControlPr xmlns="http://schemas.microsoft.com/office/spreadsheetml/2009/9/main" objectType="CheckBox" fmlaLink="$O$9" noThreeD="1"/>
</file>

<file path=xl/ctrlProps/ctrlProp155.xml><?xml version="1.0" encoding="utf-8"?>
<formControlPr xmlns="http://schemas.microsoft.com/office/spreadsheetml/2009/9/main" objectType="CheckBox" fmlaLink="$O$27" noThreeD="1"/>
</file>

<file path=xl/ctrlProps/ctrlProp156.xml><?xml version="1.0" encoding="utf-8"?>
<formControlPr xmlns="http://schemas.microsoft.com/office/spreadsheetml/2009/9/main" objectType="CheckBox" fmlaLink="$O$28" noThreeD="1"/>
</file>

<file path=xl/ctrlProps/ctrlProp157.xml><?xml version="1.0" encoding="utf-8"?>
<formControlPr xmlns="http://schemas.microsoft.com/office/spreadsheetml/2009/9/main" objectType="CheckBox" fmlaLink="$O$29" noThreeD="1"/>
</file>

<file path=xl/ctrlProps/ctrlProp158.xml><?xml version="1.0" encoding="utf-8"?>
<formControlPr xmlns="http://schemas.microsoft.com/office/spreadsheetml/2009/9/main" objectType="CheckBox" fmlaLink="$O$30" noThreeD="1"/>
</file>

<file path=xl/ctrlProps/ctrlProp159.xml><?xml version="1.0" encoding="utf-8"?>
<formControlPr xmlns="http://schemas.microsoft.com/office/spreadsheetml/2009/9/main" objectType="CheckBox" fmlaLink="$O$31" noThreeD="1"/>
</file>

<file path=xl/ctrlProps/ctrlProp16.xml><?xml version="1.0" encoding="utf-8"?>
<formControlPr xmlns="http://schemas.microsoft.com/office/spreadsheetml/2009/9/main" objectType="CheckBox" fmlaLink="$O$28" noThreeD="1"/>
</file>

<file path=xl/ctrlProps/ctrlProp160.xml><?xml version="1.0" encoding="utf-8"?>
<formControlPr xmlns="http://schemas.microsoft.com/office/spreadsheetml/2009/9/main" objectType="CheckBox" fmlaLink="$O$13" noThreeD="1"/>
</file>

<file path=xl/ctrlProps/ctrlProp161.xml><?xml version="1.0" encoding="utf-8"?>
<formControlPr xmlns="http://schemas.microsoft.com/office/spreadsheetml/2009/9/main" objectType="CheckBox" fmlaLink="$O$32" noThreeD="1"/>
</file>

<file path=xl/ctrlProps/ctrlProp162.xml><?xml version="1.0" encoding="utf-8"?>
<formControlPr xmlns="http://schemas.microsoft.com/office/spreadsheetml/2009/9/main" objectType="CheckBox" fmlaLink="$O$33" noThreeD="1"/>
</file>

<file path=xl/ctrlProps/ctrlProp163.xml><?xml version="1.0" encoding="utf-8"?>
<formControlPr xmlns="http://schemas.microsoft.com/office/spreadsheetml/2009/9/main" objectType="CheckBox" fmlaLink="$O$34" noThreeD="1"/>
</file>

<file path=xl/ctrlProps/ctrlProp164.xml><?xml version="1.0" encoding="utf-8"?>
<formControlPr xmlns="http://schemas.microsoft.com/office/spreadsheetml/2009/9/main" objectType="CheckBox" fmlaLink="$O$27" noThreeD="1"/>
</file>

<file path=xl/ctrlProps/ctrlProp165.xml><?xml version="1.0" encoding="utf-8"?>
<formControlPr xmlns="http://schemas.microsoft.com/office/spreadsheetml/2009/9/main" objectType="CheckBox" fmlaLink="$O$13" noThreeD="1"/>
</file>

<file path=xl/ctrlProps/ctrlProp166.xml><?xml version="1.0" encoding="utf-8"?>
<formControlPr xmlns="http://schemas.microsoft.com/office/spreadsheetml/2009/9/main" objectType="CheckBox" fmlaLink="$O$5" noThreeD="1"/>
</file>

<file path=xl/ctrlProps/ctrlProp167.xml><?xml version="1.0" encoding="utf-8"?>
<formControlPr xmlns="http://schemas.microsoft.com/office/spreadsheetml/2009/9/main" objectType="CheckBox" fmlaLink="$O$39" noThreeD="1"/>
</file>

<file path=xl/ctrlProps/ctrlProp168.xml><?xml version="1.0" encoding="utf-8"?>
<formControlPr xmlns="http://schemas.microsoft.com/office/spreadsheetml/2009/9/main" objectType="CheckBox" fmlaLink="$O$9" noThreeD="1"/>
</file>

<file path=xl/ctrlProps/ctrlProp169.xml><?xml version="1.0" encoding="utf-8"?>
<formControlPr xmlns="http://schemas.microsoft.com/office/spreadsheetml/2009/9/main" objectType="CheckBox" fmlaLink="$O$27" noThreeD="1"/>
</file>

<file path=xl/ctrlProps/ctrlProp17.xml><?xml version="1.0" encoding="utf-8"?>
<formControlPr xmlns="http://schemas.microsoft.com/office/spreadsheetml/2009/9/main" objectType="CheckBox" fmlaLink="$O$29" noThreeD="1"/>
</file>

<file path=xl/ctrlProps/ctrlProp170.xml><?xml version="1.0" encoding="utf-8"?>
<formControlPr xmlns="http://schemas.microsoft.com/office/spreadsheetml/2009/9/main" objectType="CheckBox" fmlaLink="$O$28" noThreeD="1"/>
</file>

<file path=xl/ctrlProps/ctrlProp171.xml><?xml version="1.0" encoding="utf-8"?>
<formControlPr xmlns="http://schemas.microsoft.com/office/spreadsheetml/2009/9/main" objectType="CheckBox" fmlaLink="$O$29" noThreeD="1"/>
</file>

<file path=xl/ctrlProps/ctrlProp172.xml><?xml version="1.0" encoding="utf-8"?>
<formControlPr xmlns="http://schemas.microsoft.com/office/spreadsheetml/2009/9/main" objectType="CheckBox" fmlaLink="$O$30" noThreeD="1"/>
</file>

<file path=xl/ctrlProps/ctrlProp173.xml><?xml version="1.0" encoding="utf-8"?>
<formControlPr xmlns="http://schemas.microsoft.com/office/spreadsheetml/2009/9/main" objectType="CheckBox" fmlaLink="$O$31" noThreeD="1"/>
</file>

<file path=xl/ctrlProps/ctrlProp174.xml><?xml version="1.0" encoding="utf-8"?>
<formControlPr xmlns="http://schemas.microsoft.com/office/spreadsheetml/2009/9/main" objectType="CheckBox" fmlaLink="$O$13" noThreeD="1"/>
</file>

<file path=xl/ctrlProps/ctrlProp175.xml><?xml version="1.0" encoding="utf-8"?>
<formControlPr xmlns="http://schemas.microsoft.com/office/spreadsheetml/2009/9/main" objectType="CheckBox" fmlaLink="$O$32" noThreeD="1"/>
</file>

<file path=xl/ctrlProps/ctrlProp176.xml><?xml version="1.0" encoding="utf-8"?>
<formControlPr xmlns="http://schemas.microsoft.com/office/spreadsheetml/2009/9/main" objectType="CheckBox" fmlaLink="$O$33" noThreeD="1"/>
</file>

<file path=xl/ctrlProps/ctrlProp177.xml><?xml version="1.0" encoding="utf-8"?>
<formControlPr xmlns="http://schemas.microsoft.com/office/spreadsheetml/2009/9/main" objectType="CheckBox" fmlaLink="$O$34" noThreeD="1"/>
</file>

<file path=xl/ctrlProps/ctrlProp178.xml><?xml version="1.0" encoding="utf-8"?>
<formControlPr xmlns="http://schemas.microsoft.com/office/spreadsheetml/2009/9/main" objectType="CheckBox" fmlaLink="$O$27" noThreeD="1"/>
</file>

<file path=xl/ctrlProps/ctrlProp179.xml><?xml version="1.0" encoding="utf-8"?>
<formControlPr xmlns="http://schemas.microsoft.com/office/spreadsheetml/2009/9/main" objectType="CheckBox" fmlaLink="$O$13" noThreeD="1"/>
</file>

<file path=xl/ctrlProps/ctrlProp18.xml><?xml version="1.0" encoding="utf-8"?>
<formControlPr xmlns="http://schemas.microsoft.com/office/spreadsheetml/2009/9/main" objectType="CheckBox" fmlaLink="$O$30" noThreeD="1"/>
</file>

<file path=xl/ctrlProps/ctrlProp180.xml><?xml version="1.0" encoding="utf-8"?>
<formControlPr xmlns="http://schemas.microsoft.com/office/spreadsheetml/2009/9/main" objectType="CheckBox" fmlaLink="$O$5" noThreeD="1"/>
</file>

<file path=xl/ctrlProps/ctrlProp181.xml><?xml version="1.0" encoding="utf-8"?>
<formControlPr xmlns="http://schemas.microsoft.com/office/spreadsheetml/2009/9/main" objectType="CheckBox" fmlaLink="$O$39" noThreeD="1"/>
</file>

<file path=xl/ctrlProps/ctrlProp182.xml><?xml version="1.0" encoding="utf-8"?>
<formControlPr xmlns="http://schemas.microsoft.com/office/spreadsheetml/2009/9/main" objectType="CheckBox" fmlaLink="$O$9" noThreeD="1"/>
</file>

<file path=xl/ctrlProps/ctrlProp183.xml><?xml version="1.0" encoding="utf-8"?>
<formControlPr xmlns="http://schemas.microsoft.com/office/spreadsheetml/2009/9/main" objectType="CheckBox" fmlaLink="$O$27" noThreeD="1"/>
</file>

<file path=xl/ctrlProps/ctrlProp184.xml><?xml version="1.0" encoding="utf-8"?>
<formControlPr xmlns="http://schemas.microsoft.com/office/spreadsheetml/2009/9/main" objectType="CheckBox" fmlaLink="$O$28" noThreeD="1"/>
</file>

<file path=xl/ctrlProps/ctrlProp185.xml><?xml version="1.0" encoding="utf-8"?>
<formControlPr xmlns="http://schemas.microsoft.com/office/spreadsheetml/2009/9/main" objectType="CheckBox" fmlaLink="$O$29" noThreeD="1"/>
</file>

<file path=xl/ctrlProps/ctrlProp186.xml><?xml version="1.0" encoding="utf-8"?>
<formControlPr xmlns="http://schemas.microsoft.com/office/spreadsheetml/2009/9/main" objectType="CheckBox" fmlaLink="$O$30" noThreeD="1"/>
</file>

<file path=xl/ctrlProps/ctrlProp187.xml><?xml version="1.0" encoding="utf-8"?>
<formControlPr xmlns="http://schemas.microsoft.com/office/spreadsheetml/2009/9/main" objectType="CheckBox" fmlaLink="$O$31" noThreeD="1"/>
</file>

<file path=xl/ctrlProps/ctrlProp188.xml><?xml version="1.0" encoding="utf-8"?>
<formControlPr xmlns="http://schemas.microsoft.com/office/spreadsheetml/2009/9/main" objectType="CheckBox" fmlaLink="$O$13" noThreeD="1"/>
</file>

<file path=xl/ctrlProps/ctrlProp189.xml><?xml version="1.0" encoding="utf-8"?>
<formControlPr xmlns="http://schemas.microsoft.com/office/spreadsheetml/2009/9/main" objectType="CheckBox" fmlaLink="$O$32" noThreeD="1"/>
</file>

<file path=xl/ctrlProps/ctrlProp19.xml><?xml version="1.0" encoding="utf-8"?>
<formControlPr xmlns="http://schemas.microsoft.com/office/spreadsheetml/2009/9/main" objectType="CheckBox" fmlaLink="$O$31" noThreeD="1"/>
</file>

<file path=xl/ctrlProps/ctrlProp190.xml><?xml version="1.0" encoding="utf-8"?>
<formControlPr xmlns="http://schemas.microsoft.com/office/spreadsheetml/2009/9/main" objectType="CheckBox" fmlaLink="$O$33" noThreeD="1"/>
</file>

<file path=xl/ctrlProps/ctrlProp191.xml><?xml version="1.0" encoding="utf-8"?>
<formControlPr xmlns="http://schemas.microsoft.com/office/spreadsheetml/2009/9/main" objectType="CheckBox" fmlaLink="$O$34" noThreeD="1"/>
</file>

<file path=xl/ctrlProps/ctrlProp192.xml><?xml version="1.0" encoding="utf-8"?>
<formControlPr xmlns="http://schemas.microsoft.com/office/spreadsheetml/2009/9/main" objectType="CheckBox" fmlaLink="$O$27" noThreeD="1"/>
</file>

<file path=xl/ctrlProps/ctrlProp193.xml><?xml version="1.0" encoding="utf-8"?>
<formControlPr xmlns="http://schemas.microsoft.com/office/spreadsheetml/2009/9/main" objectType="CheckBox" fmlaLink="$O$13" noThreeD="1"/>
</file>

<file path=xl/ctrlProps/ctrlProp194.xml><?xml version="1.0" encoding="utf-8"?>
<formControlPr xmlns="http://schemas.microsoft.com/office/spreadsheetml/2009/9/main" objectType="CheckBox" fmlaLink="$O$5" noThreeD="1"/>
</file>

<file path=xl/ctrlProps/ctrlProp195.xml><?xml version="1.0" encoding="utf-8"?>
<formControlPr xmlns="http://schemas.microsoft.com/office/spreadsheetml/2009/9/main" objectType="CheckBox" fmlaLink="$O$39" noThreeD="1"/>
</file>

<file path=xl/ctrlProps/ctrlProp196.xml><?xml version="1.0" encoding="utf-8"?>
<formControlPr xmlns="http://schemas.microsoft.com/office/spreadsheetml/2009/9/main" objectType="CheckBox" fmlaLink="$O$9" noThreeD="1"/>
</file>

<file path=xl/ctrlProps/ctrlProp197.xml><?xml version="1.0" encoding="utf-8"?>
<formControlPr xmlns="http://schemas.microsoft.com/office/spreadsheetml/2009/9/main" objectType="CheckBox" fmlaLink="$O$27" noThreeD="1"/>
</file>

<file path=xl/ctrlProps/ctrlProp198.xml><?xml version="1.0" encoding="utf-8"?>
<formControlPr xmlns="http://schemas.microsoft.com/office/spreadsheetml/2009/9/main" objectType="CheckBox" fmlaLink="$O$28" noThreeD="1"/>
</file>

<file path=xl/ctrlProps/ctrlProp199.xml><?xml version="1.0" encoding="utf-8"?>
<formControlPr xmlns="http://schemas.microsoft.com/office/spreadsheetml/2009/9/main" objectType="CheckBox" fmlaLink="$O$29" noThreeD="1"/>
</file>

<file path=xl/ctrlProps/ctrlProp2.xml><?xml version="1.0" encoding="utf-8"?>
<formControlPr xmlns="http://schemas.microsoft.com/office/spreadsheetml/2009/9/main" objectType="CheckBox" fmlaLink="$O$27" noThreeD="1"/>
</file>

<file path=xl/ctrlProps/ctrlProp20.xml><?xml version="1.0" encoding="utf-8"?>
<formControlPr xmlns="http://schemas.microsoft.com/office/spreadsheetml/2009/9/main" objectType="CheckBox" fmlaLink="$O$13" noThreeD="1"/>
</file>

<file path=xl/ctrlProps/ctrlProp200.xml><?xml version="1.0" encoding="utf-8"?>
<formControlPr xmlns="http://schemas.microsoft.com/office/spreadsheetml/2009/9/main" objectType="CheckBox" fmlaLink="$O$30" noThreeD="1"/>
</file>

<file path=xl/ctrlProps/ctrlProp201.xml><?xml version="1.0" encoding="utf-8"?>
<formControlPr xmlns="http://schemas.microsoft.com/office/spreadsheetml/2009/9/main" objectType="CheckBox" fmlaLink="$O$31" noThreeD="1"/>
</file>

<file path=xl/ctrlProps/ctrlProp202.xml><?xml version="1.0" encoding="utf-8"?>
<formControlPr xmlns="http://schemas.microsoft.com/office/spreadsheetml/2009/9/main" objectType="CheckBox" fmlaLink="$O$13" noThreeD="1"/>
</file>

<file path=xl/ctrlProps/ctrlProp203.xml><?xml version="1.0" encoding="utf-8"?>
<formControlPr xmlns="http://schemas.microsoft.com/office/spreadsheetml/2009/9/main" objectType="CheckBox" fmlaLink="$O$32" noThreeD="1"/>
</file>

<file path=xl/ctrlProps/ctrlProp204.xml><?xml version="1.0" encoding="utf-8"?>
<formControlPr xmlns="http://schemas.microsoft.com/office/spreadsheetml/2009/9/main" objectType="CheckBox" fmlaLink="$O$33" noThreeD="1"/>
</file>

<file path=xl/ctrlProps/ctrlProp205.xml><?xml version="1.0" encoding="utf-8"?>
<formControlPr xmlns="http://schemas.microsoft.com/office/spreadsheetml/2009/9/main" objectType="CheckBox" fmlaLink="$O$34" noThreeD="1"/>
</file>

<file path=xl/ctrlProps/ctrlProp206.xml><?xml version="1.0" encoding="utf-8"?>
<formControlPr xmlns="http://schemas.microsoft.com/office/spreadsheetml/2009/9/main" objectType="CheckBox" fmlaLink="$O$27" noThreeD="1"/>
</file>

<file path=xl/ctrlProps/ctrlProp207.xml><?xml version="1.0" encoding="utf-8"?>
<formControlPr xmlns="http://schemas.microsoft.com/office/spreadsheetml/2009/9/main" objectType="CheckBox" fmlaLink="$O$13" noThreeD="1"/>
</file>

<file path=xl/ctrlProps/ctrlProp208.xml><?xml version="1.0" encoding="utf-8"?>
<formControlPr xmlns="http://schemas.microsoft.com/office/spreadsheetml/2009/9/main" objectType="CheckBox" fmlaLink="$O$5" noThreeD="1"/>
</file>

<file path=xl/ctrlProps/ctrlProp209.xml><?xml version="1.0" encoding="utf-8"?>
<formControlPr xmlns="http://schemas.microsoft.com/office/spreadsheetml/2009/9/main" objectType="CheckBox" fmlaLink="$O$39" noThreeD="1"/>
</file>

<file path=xl/ctrlProps/ctrlProp21.xml><?xml version="1.0" encoding="utf-8"?>
<formControlPr xmlns="http://schemas.microsoft.com/office/spreadsheetml/2009/9/main" objectType="CheckBox" fmlaLink="$O$32" noThreeD="1"/>
</file>

<file path=xl/ctrlProps/ctrlProp22.xml><?xml version="1.0" encoding="utf-8"?>
<formControlPr xmlns="http://schemas.microsoft.com/office/spreadsheetml/2009/9/main" objectType="CheckBox" fmlaLink="$O$33" noThreeD="1"/>
</file>

<file path=xl/ctrlProps/ctrlProp23.xml><?xml version="1.0" encoding="utf-8"?>
<formControlPr xmlns="http://schemas.microsoft.com/office/spreadsheetml/2009/9/main" objectType="CheckBox" fmlaLink="$O$34" noThreeD="1"/>
</file>

<file path=xl/ctrlProps/ctrlProp24.xml><?xml version="1.0" encoding="utf-8"?>
<formControlPr xmlns="http://schemas.microsoft.com/office/spreadsheetml/2009/9/main" objectType="CheckBox" fmlaLink="$O$27" noThreeD="1"/>
</file>

<file path=xl/ctrlProps/ctrlProp25.xml><?xml version="1.0" encoding="utf-8"?>
<formControlPr xmlns="http://schemas.microsoft.com/office/spreadsheetml/2009/9/main" objectType="CheckBox" fmlaLink="$O$13" noThreeD="1"/>
</file>

<file path=xl/ctrlProps/ctrlProp26.xml><?xml version="1.0" encoding="utf-8"?>
<formControlPr xmlns="http://schemas.microsoft.com/office/spreadsheetml/2009/9/main" objectType="CheckBox" fmlaLink="$O$5" noThreeD="1"/>
</file>

<file path=xl/ctrlProps/ctrlProp27.xml><?xml version="1.0" encoding="utf-8"?>
<formControlPr xmlns="http://schemas.microsoft.com/office/spreadsheetml/2009/9/main" objectType="CheckBox" fmlaLink="$O$39" noThreeD="1"/>
</file>

<file path=xl/ctrlProps/ctrlProp28.xml><?xml version="1.0" encoding="utf-8"?>
<formControlPr xmlns="http://schemas.microsoft.com/office/spreadsheetml/2009/9/main" objectType="CheckBox" fmlaLink="$O$9" noThreeD="1"/>
</file>

<file path=xl/ctrlProps/ctrlProp29.xml><?xml version="1.0" encoding="utf-8"?>
<formControlPr xmlns="http://schemas.microsoft.com/office/spreadsheetml/2009/9/main" objectType="CheckBox" fmlaLink="$O$27" noThreeD="1"/>
</file>

<file path=xl/ctrlProps/ctrlProp3.xml><?xml version="1.0" encoding="utf-8"?>
<formControlPr xmlns="http://schemas.microsoft.com/office/spreadsheetml/2009/9/main" objectType="CheckBox" fmlaLink="$O$28" noThreeD="1"/>
</file>

<file path=xl/ctrlProps/ctrlProp30.xml><?xml version="1.0" encoding="utf-8"?>
<formControlPr xmlns="http://schemas.microsoft.com/office/spreadsheetml/2009/9/main" objectType="CheckBox" fmlaLink="$O$28" noThreeD="1"/>
</file>

<file path=xl/ctrlProps/ctrlProp31.xml><?xml version="1.0" encoding="utf-8"?>
<formControlPr xmlns="http://schemas.microsoft.com/office/spreadsheetml/2009/9/main" objectType="CheckBox" fmlaLink="$O$29" noThreeD="1"/>
</file>

<file path=xl/ctrlProps/ctrlProp32.xml><?xml version="1.0" encoding="utf-8"?>
<formControlPr xmlns="http://schemas.microsoft.com/office/spreadsheetml/2009/9/main" objectType="CheckBox" fmlaLink="$O$30" noThreeD="1"/>
</file>

<file path=xl/ctrlProps/ctrlProp33.xml><?xml version="1.0" encoding="utf-8"?>
<formControlPr xmlns="http://schemas.microsoft.com/office/spreadsheetml/2009/9/main" objectType="CheckBox" fmlaLink="$O$31" noThreeD="1"/>
</file>

<file path=xl/ctrlProps/ctrlProp34.xml><?xml version="1.0" encoding="utf-8"?>
<formControlPr xmlns="http://schemas.microsoft.com/office/spreadsheetml/2009/9/main" objectType="CheckBox" fmlaLink="$O$13" noThreeD="1"/>
</file>

<file path=xl/ctrlProps/ctrlProp35.xml><?xml version="1.0" encoding="utf-8"?>
<formControlPr xmlns="http://schemas.microsoft.com/office/spreadsheetml/2009/9/main" objectType="CheckBox" fmlaLink="$O$32" noThreeD="1"/>
</file>

<file path=xl/ctrlProps/ctrlProp36.xml><?xml version="1.0" encoding="utf-8"?>
<formControlPr xmlns="http://schemas.microsoft.com/office/spreadsheetml/2009/9/main" objectType="CheckBox" fmlaLink="$O$33" noThreeD="1"/>
</file>

<file path=xl/ctrlProps/ctrlProp37.xml><?xml version="1.0" encoding="utf-8"?>
<formControlPr xmlns="http://schemas.microsoft.com/office/spreadsheetml/2009/9/main" objectType="CheckBox" fmlaLink="$O$34" noThreeD="1"/>
</file>

<file path=xl/ctrlProps/ctrlProp38.xml><?xml version="1.0" encoding="utf-8"?>
<formControlPr xmlns="http://schemas.microsoft.com/office/spreadsheetml/2009/9/main" objectType="CheckBox" fmlaLink="$O$27" noThreeD="1"/>
</file>

<file path=xl/ctrlProps/ctrlProp39.xml><?xml version="1.0" encoding="utf-8"?>
<formControlPr xmlns="http://schemas.microsoft.com/office/spreadsheetml/2009/9/main" objectType="CheckBox" fmlaLink="$O$13" noThreeD="1"/>
</file>

<file path=xl/ctrlProps/ctrlProp4.xml><?xml version="1.0" encoding="utf-8"?>
<formControlPr xmlns="http://schemas.microsoft.com/office/spreadsheetml/2009/9/main" objectType="CheckBox" fmlaLink="$O$29" noThreeD="1"/>
</file>

<file path=xl/ctrlProps/ctrlProp40.xml><?xml version="1.0" encoding="utf-8"?>
<formControlPr xmlns="http://schemas.microsoft.com/office/spreadsheetml/2009/9/main" objectType="CheckBox" fmlaLink="$O$5" noThreeD="1"/>
</file>

<file path=xl/ctrlProps/ctrlProp41.xml><?xml version="1.0" encoding="utf-8"?>
<formControlPr xmlns="http://schemas.microsoft.com/office/spreadsheetml/2009/9/main" objectType="CheckBox" fmlaLink="$O$39" noThreeD="1"/>
</file>

<file path=xl/ctrlProps/ctrlProp42.xml><?xml version="1.0" encoding="utf-8"?>
<formControlPr xmlns="http://schemas.microsoft.com/office/spreadsheetml/2009/9/main" objectType="CheckBox" fmlaLink="$O$9" noThreeD="1"/>
</file>

<file path=xl/ctrlProps/ctrlProp43.xml><?xml version="1.0" encoding="utf-8"?>
<formControlPr xmlns="http://schemas.microsoft.com/office/spreadsheetml/2009/9/main" objectType="CheckBox" fmlaLink="$O$27" noThreeD="1"/>
</file>

<file path=xl/ctrlProps/ctrlProp44.xml><?xml version="1.0" encoding="utf-8"?>
<formControlPr xmlns="http://schemas.microsoft.com/office/spreadsheetml/2009/9/main" objectType="CheckBox" fmlaLink="$O$28" noThreeD="1"/>
</file>

<file path=xl/ctrlProps/ctrlProp45.xml><?xml version="1.0" encoding="utf-8"?>
<formControlPr xmlns="http://schemas.microsoft.com/office/spreadsheetml/2009/9/main" objectType="CheckBox" fmlaLink="$O$29" noThreeD="1"/>
</file>

<file path=xl/ctrlProps/ctrlProp46.xml><?xml version="1.0" encoding="utf-8"?>
<formControlPr xmlns="http://schemas.microsoft.com/office/spreadsheetml/2009/9/main" objectType="CheckBox" fmlaLink="$O$30" noThreeD="1"/>
</file>

<file path=xl/ctrlProps/ctrlProp47.xml><?xml version="1.0" encoding="utf-8"?>
<formControlPr xmlns="http://schemas.microsoft.com/office/spreadsheetml/2009/9/main" objectType="CheckBox" fmlaLink="$O$31" noThreeD="1"/>
</file>

<file path=xl/ctrlProps/ctrlProp48.xml><?xml version="1.0" encoding="utf-8"?>
<formControlPr xmlns="http://schemas.microsoft.com/office/spreadsheetml/2009/9/main" objectType="CheckBox" fmlaLink="$O$13" noThreeD="1"/>
</file>

<file path=xl/ctrlProps/ctrlProp49.xml><?xml version="1.0" encoding="utf-8"?>
<formControlPr xmlns="http://schemas.microsoft.com/office/spreadsheetml/2009/9/main" objectType="CheckBox" fmlaLink="$O$32" noThreeD="1"/>
</file>

<file path=xl/ctrlProps/ctrlProp5.xml><?xml version="1.0" encoding="utf-8"?>
<formControlPr xmlns="http://schemas.microsoft.com/office/spreadsheetml/2009/9/main" objectType="CheckBox" fmlaLink="$O$30" noThreeD="1"/>
</file>

<file path=xl/ctrlProps/ctrlProp50.xml><?xml version="1.0" encoding="utf-8"?>
<formControlPr xmlns="http://schemas.microsoft.com/office/spreadsheetml/2009/9/main" objectType="CheckBox" fmlaLink="$O$33" noThreeD="1"/>
</file>

<file path=xl/ctrlProps/ctrlProp51.xml><?xml version="1.0" encoding="utf-8"?>
<formControlPr xmlns="http://schemas.microsoft.com/office/spreadsheetml/2009/9/main" objectType="CheckBox" fmlaLink="$O$34" noThreeD="1"/>
</file>

<file path=xl/ctrlProps/ctrlProp52.xml><?xml version="1.0" encoding="utf-8"?>
<formControlPr xmlns="http://schemas.microsoft.com/office/spreadsheetml/2009/9/main" objectType="CheckBox" fmlaLink="$O$27" noThreeD="1"/>
</file>

<file path=xl/ctrlProps/ctrlProp53.xml><?xml version="1.0" encoding="utf-8"?>
<formControlPr xmlns="http://schemas.microsoft.com/office/spreadsheetml/2009/9/main" objectType="CheckBox" fmlaLink="$O$13" noThreeD="1"/>
</file>

<file path=xl/ctrlProps/ctrlProp54.xml><?xml version="1.0" encoding="utf-8"?>
<formControlPr xmlns="http://schemas.microsoft.com/office/spreadsheetml/2009/9/main" objectType="CheckBox" fmlaLink="$O$5" noThreeD="1"/>
</file>

<file path=xl/ctrlProps/ctrlProp55.xml><?xml version="1.0" encoding="utf-8"?>
<formControlPr xmlns="http://schemas.microsoft.com/office/spreadsheetml/2009/9/main" objectType="CheckBox" fmlaLink="$O$39" noThreeD="1"/>
</file>

<file path=xl/ctrlProps/ctrlProp56.xml><?xml version="1.0" encoding="utf-8"?>
<formControlPr xmlns="http://schemas.microsoft.com/office/spreadsheetml/2009/9/main" objectType="CheckBox" fmlaLink="$O$9" noThreeD="1"/>
</file>

<file path=xl/ctrlProps/ctrlProp57.xml><?xml version="1.0" encoding="utf-8"?>
<formControlPr xmlns="http://schemas.microsoft.com/office/spreadsheetml/2009/9/main" objectType="CheckBox" fmlaLink="$O$27" noThreeD="1"/>
</file>

<file path=xl/ctrlProps/ctrlProp58.xml><?xml version="1.0" encoding="utf-8"?>
<formControlPr xmlns="http://schemas.microsoft.com/office/spreadsheetml/2009/9/main" objectType="CheckBox" fmlaLink="$O$28" noThreeD="1"/>
</file>

<file path=xl/ctrlProps/ctrlProp59.xml><?xml version="1.0" encoding="utf-8"?>
<formControlPr xmlns="http://schemas.microsoft.com/office/spreadsheetml/2009/9/main" objectType="CheckBox" fmlaLink="$O$29" noThreeD="1"/>
</file>

<file path=xl/ctrlProps/ctrlProp6.xml><?xml version="1.0" encoding="utf-8"?>
<formControlPr xmlns="http://schemas.microsoft.com/office/spreadsheetml/2009/9/main" objectType="CheckBox" fmlaLink="$O$31" noThreeD="1"/>
</file>

<file path=xl/ctrlProps/ctrlProp60.xml><?xml version="1.0" encoding="utf-8"?>
<formControlPr xmlns="http://schemas.microsoft.com/office/spreadsheetml/2009/9/main" objectType="CheckBox" fmlaLink="$O$30" noThreeD="1"/>
</file>

<file path=xl/ctrlProps/ctrlProp61.xml><?xml version="1.0" encoding="utf-8"?>
<formControlPr xmlns="http://schemas.microsoft.com/office/spreadsheetml/2009/9/main" objectType="CheckBox" fmlaLink="$O$31" noThreeD="1"/>
</file>

<file path=xl/ctrlProps/ctrlProp62.xml><?xml version="1.0" encoding="utf-8"?>
<formControlPr xmlns="http://schemas.microsoft.com/office/spreadsheetml/2009/9/main" objectType="CheckBox" fmlaLink="$O$13" noThreeD="1"/>
</file>

<file path=xl/ctrlProps/ctrlProp63.xml><?xml version="1.0" encoding="utf-8"?>
<formControlPr xmlns="http://schemas.microsoft.com/office/spreadsheetml/2009/9/main" objectType="CheckBox" fmlaLink="$O$32" noThreeD="1"/>
</file>

<file path=xl/ctrlProps/ctrlProp64.xml><?xml version="1.0" encoding="utf-8"?>
<formControlPr xmlns="http://schemas.microsoft.com/office/spreadsheetml/2009/9/main" objectType="CheckBox" fmlaLink="$O$33" noThreeD="1"/>
</file>

<file path=xl/ctrlProps/ctrlProp65.xml><?xml version="1.0" encoding="utf-8"?>
<formControlPr xmlns="http://schemas.microsoft.com/office/spreadsheetml/2009/9/main" objectType="CheckBox" fmlaLink="$O$34" noThreeD="1"/>
</file>

<file path=xl/ctrlProps/ctrlProp66.xml><?xml version="1.0" encoding="utf-8"?>
<formControlPr xmlns="http://schemas.microsoft.com/office/spreadsheetml/2009/9/main" objectType="CheckBox" fmlaLink="$O$27" noThreeD="1"/>
</file>

<file path=xl/ctrlProps/ctrlProp67.xml><?xml version="1.0" encoding="utf-8"?>
<formControlPr xmlns="http://schemas.microsoft.com/office/spreadsheetml/2009/9/main" objectType="CheckBox" fmlaLink="$O$13" noThreeD="1"/>
</file>

<file path=xl/ctrlProps/ctrlProp68.xml><?xml version="1.0" encoding="utf-8"?>
<formControlPr xmlns="http://schemas.microsoft.com/office/spreadsheetml/2009/9/main" objectType="CheckBox" fmlaLink="$O$5" noThreeD="1"/>
</file>

<file path=xl/ctrlProps/ctrlProp69.xml><?xml version="1.0" encoding="utf-8"?>
<formControlPr xmlns="http://schemas.microsoft.com/office/spreadsheetml/2009/9/main" objectType="CheckBox" fmlaLink="$O$39" noThreeD="1"/>
</file>

<file path=xl/ctrlProps/ctrlProp7.xml><?xml version="1.0" encoding="utf-8"?>
<formControlPr xmlns="http://schemas.microsoft.com/office/spreadsheetml/2009/9/main" objectType="CheckBox" fmlaLink="$O$13" noThreeD="1"/>
</file>

<file path=xl/ctrlProps/ctrlProp70.xml><?xml version="1.0" encoding="utf-8"?>
<formControlPr xmlns="http://schemas.microsoft.com/office/spreadsheetml/2009/9/main" objectType="CheckBox" fmlaLink="$O$9" noThreeD="1"/>
</file>

<file path=xl/ctrlProps/ctrlProp71.xml><?xml version="1.0" encoding="utf-8"?>
<formControlPr xmlns="http://schemas.microsoft.com/office/spreadsheetml/2009/9/main" objectType="CheckBox" fmlaLink="$O$27" noThreeD="1"/>
</file>

<file path=xl/ctrlProps/ctrlProp72.xml><?xml version="1.0" encoding="utf-8"?>
<formControlPr xmlns="http://schemas.microsoft.com/office/spreadsheetml/2009/9/main" objectType="CheckBox" fmlaLink="$O$28" noThreeD="1"/>
</file>

<file path=xl/ctrlProps/ctrlProp73.xml><?xml version="1.0" encoding="utf-8"?>
<formControlPr xmlns="http://schemas.microsoft.com/office/spreadsheetml/2009/9/main" objectType="CheckBox" fmlaLink="$O$29" noThreeD="1"/>
</file>

<file path=xl/ctrlProps/ctrlProp74.xml><?xml version="1.0" encoding="utf-8"?>
<formControlPr xmlns="http://schemas.microsoft.com/office/spreadsheetml/2009/9/main" objectType="CheckBox" fmlaLink="$O$30" noThreeD="1"/>
</file>

<file path=xl/ctrlProps/ctrlProp75.xml><?xml version="1.0" encoding="utf-8"?>
<formControlPr xmlns="http://schemas.microsoft.com/office/spreadsheetml/2009/9/main" objectType="CheckBox" fmlaLink="$O$31" noThreeD="1"/>
</file>

<file path=xl/ctrlProps/ctrlProp76.xml><?xml version="1.0" encoding="utf-8"?>
<formControlPr xmlns="http://schemas.microsoft.com/office/spreadsheetml/2009/9/main" objectType="CheckBox" fmlaLink="$O$13" noThreeD="1"/>
</file>

<file path=xl/ctrlProps/ctrlProp77.xml><?xml version="1.0" encoding="utf-8"?>
<formControlPr xmlns="http://schemas.microsoft.com/office/spreadsheetml/2009/9/main" objectType="CheckBox" fmlaLink="$O$32" noThreeD="1"/>
</file>

<file path=xl/ctrlProps/ctrlProp78.xml><?xml version="1.0" encoding="utf-8"?>
<formControlPr xmlns="http://schemas.microsoft.com/office/spreadsheetml/2009/9/main" objectType="CheckBox" fmlaLink="$O$33" noThreeD="1"/>
</file>

<file path=xl/ctrlProps/ctrlProp79.xml><?xml version="1.0" encoding="utf-8"?>
<formControlPr xmlns="http://schemas.microsoft.com/office/spreadsheetml/2009/9/main" objectType="CheckBox" fmlaLink="$O$34" noThreeD="1"/>
</file>

<file path=xl/ctrlProps/ctrlProp8.xml><?xml version="1.0" encoding="utf-8"?>
<formControlPr xmlns="http://schemas.microsoft.com/office/spreadsheetml/2009/9/main" objectType="CheckBox" fmlaLink="$O$32" noThreeD="1"/>
</file>

<file path=xl/ctrlProps/ctrlProp80.xml><?xml version="1.0" encoding="utf-8"?>
<formControlPr xmlns="http://schemas.microsoft.com/office/spreadsheetml/2009/9/main" objectType="CheckBox" fmlaLink="$O$27" noThreeD="1"/>
</file>

<file path=xl/ctrlProps/ctrlProp81.xml><?xml version="1.0" encoding="utf-8"?>
<formControlPr xmlns="http://schemas.microsoft.com/office/spreadsheetml/2009/9/main" objectType="CheckBox" fmlaLink="$O$13" noThreeD="1"/>
</file>

<file path=xl/ctrlProps/ctrlProp82.xml><?xml version="1.0" encoding="utf-8"?>
<formControlPr xmlns="http://schemas.microsoft.com/office/spreadsheetml/2009/9/main" objectType="CheckBox" fmlaLink="$O$5" noThreeD="1"/>
</file>

<file path=xl/ctrlProps/ctrlProp83.xml><?xml version="1.0" encoding="utf-8"?>
<formControlPr xmlns="http://schemas.microsoft.com/office/spreadsheetml/2009/9/main" objectType="CheckBox" fmlaLink="$O$39" noThreeD="1"/>
</file>

<file path=xl/ctrlProps/ctrlProp84.xml><?xml version="1.0" encoding="utf-8"?>
<formControlPr xmlns="http://schemas.microsoft.com/office/spreadsheetml/2009/9/main" objectType="CheckBox" fmlaLink="$O$9" noThreeD="1"/>
</file>

<file path=xl/ctrlProps/ctrlProp85.xml><?xml version="1.0" encoding="utf-8"?>
<formControlPr xmlns="http://schemas.microsoft.com/office/spreadsheetml/2009/9/main" objectType="CheckBox" fmlaLink="$O$27" noThreeD="1"/>
</file>

<file path=xl/ctrlProps/ctrlProp86.xml><?xml version="1.0" encoding="utf-8"?>
<formControlPr xmlns="http://schemas.microsoft.com/office/spreadsheetml/2009/9/main" objectType="CheckBox" fmlaLink="$O$28" noThreeD="1"/>
</file>

<file path=xl/ctrlProps/ctrlProp87.xml><?xml version="1.0" encoding="utf-8"?>
<formControlPr xmlns="http://schemas.microsoft.com/office/spreadsheetml/2009/9/main" objectType="CheckBox" fmlaLink="$O$29" noThreeD="1"/>
</file>

<file path=xl/ctrlProps/ctrlProp88.xml><?xml version="1.0" encoding="utf-8"?>
<formControlPr xmlns="http://schemas.microsoft.com/office/spreadsheetml/2009/9/main" objectType="CheckBox" fmlaLink="$O$30" noThreeD="1"/>
</file>

<file path=xl/ctrlProps/ctrlProp89.xml><?xml version="1.0" encoding="utf-8"?>
<formControlPr xmlns="http://schemas.microsoft.com/office/spreadsheetml/2009/9/main" objectType="CheckBox" fmlaLink="$O$31" noThreeD="1"/>
</file>

<file path=xl/ctrlProps/ctrlProp9.xml><?xml version="1.0" encoding="utf-8"?>
<formControlPr xmlns="http://schemas.microsoft.com/office/spreadsheetml/2009/9/main" objectType="CheckBox" fmlaLink="$O$33" noThreeD="1"/>
</file>

<file path=xl/ctrlProps/ctrlProp90.xml><?xml version="1.0" encoding="utf-8"?>
<formControlPr xmlns="http://schemas.microsoft.com/office/spreadsheetml/2009/9/main" objectType="CheckBox" fmlaLink="$O$13" noThreeD="1"/>
</file>

<file path=xl/ctrlProps/ctrlProp91.xml><?xml version="1.0" encoding="utf-8"?>
<formControlPr xmlns="http://schemas.microsoft.com/office/spreadsheetml/2009/9/main" objectType="CheckBox" fmlaLink="$O$32" noThreeD="1"/>
</file>

<file path=xl/ctrlProps/ctrlProp92.xml><?xml version="1.0" encoding="utf-8"?>
<formControlPr xmlns="http://schemas.microsoft.com/office/spreadsheetml/2009/9/main" objectType="CheckBox" fmlaLink="$O$33" noThreeD="1"/>
</file>

<file path=xl/ctrlProps/ctrlProp93.xml><?xml version="1.0" encoding="utf-8"?>
<formControlPr xmlns="http://schemas.microsoft.com/office/spreadsheetml/2009/9/main" objectType="CheckBox" fmlaLink="$O$34" noThreeD="1"/>
</file>

<file path=xl/ctrlProps/ctrlProp94.xml><?xml version="1.0" encoding="utf-8"?>
<formControlPr xmlns="http://schemas.microsoft.com/office/spreadsheetml/2009/9/main" objectType="CheckBox" fmlaLink="$O$27" noThreeD="1"/>
</file>

<file path=xl/ctrlProps/ctrlProp95.xml><?xml version="1.0" encoding="utf-8"?>
<formControlPr xmlns="http://schemas.microsoft.com/office/spreadsheetml/2009/9/main" objectType="CheckBox" fmlaLink="$O$13" noThreeD="1"/>
</file>

<file path=xl/ctrlProps/ctrlProp96.xml><?xml version="1.0" encoding="utf-8"?>
<formControlPr xmlns="http://schemas.microsoft.com/office/spreadsheetml/2009/9/main" objectType="CheckBox" fmlaLink="$O$5" noThreeD="1"/>
</file>

<file path=xl/ctrlProps/ctrlProp97.xml><?xml version="1.0" encoding="utf-8"?>
<formControlPr xmlns="http://schemas.microsoft.com/office/spreadsheetml/2009/9/main" objectType="CheckBox" fmlaLink="$O$39" noThreeD="1"/>
</file>

<file path=xl/ctrlProps/ctrlProp98.xml><?xml version="1.0" encoding="utf-8"?>
<formControlPr xmlns="http://schemas.microsoft.com/office/spreadsheetml/2009/9/main" objectType="CheckBox" fmlaLink="$O$9" noThreeD="1"/>
</file>

<file path=xl/ctrlProps/ctrlProp99.xml><?xml version="1.0" encoding="utf-8"?>
<formControlPr xmlns="http://schemas.microsoft.com/office/spreadsheetml/2009/9/main" objectType="CheckBox" fmlaLink="$O$27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327991</xdr:colOff>
      <xdr:row>0</xdr:row>
      <xdr:rowOff>61705</xdr:rowOff>
    </xdr:from>
    <xdr:to>
      <xdr:col>8</xdr:col>
      <xdr:colOff>268218</xdr:colOff>
      <xdr:row>4</xdr:row>
      <xdr:rowOff>168275</xdr:rowOff>
    </xdr:to>
    <xdr:pic>
      <xdr:nvPicPr>
        <xdr:cNvPr id="7" name="image1.jpeg" descr="emblema_gr_small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3078" y="61705"/>
          <a:ext cx="751923" cy="8685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4513" name="unnamed3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xmlns="" id="{00000000-0008-0000-0A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4514" name="unnamed4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xmlns="" id="{00000000-0008-0000-0A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4515" name="unnamed5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xmlns="" id="{00000000-0008-0000-0A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4516" name="unnamed6" hidden="1">
              <a:extLst>
                <a:ext uri="{63B3BB69-23CF-44E3-9099-C40C66FF867C}">
                  <a14:compatExt spid="_x0000_s64516"/>
                </a:ext>
                <a:ext uri="{FF2B5EF4-FFF2-40B4-BE49-F238E27FC236}">
                  <a16:creationId xmlns:a16="http://schemas.microsoft.com/office/drawing/2014/main" xmlns="" id="{00000000-0008-0000-0A00-000004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4517" name="unnamed7" hidden="1">
              <a:extLst>
                <a:ext uri="{63B3BB69-23CF-44E3-9099-C40C66FF867C}">
                  <a14:compatExt spid="_x0000_s64517"/>
                </a:ext>
                <a:ext uri="{FF2B5EF4-FFF2-40B4-BE49-F238E27FC236}">
                  <a16:creationId xmlns:a16="http://schemas.microsoft.com/office/drawing/2014/main" xmlns="" id="{00000000-0008-0000-0A00-000005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4518" name="unnamed8" hidden="1">
              <a:extLst>
                <a:ext uri="{63B3BB69-23CF-44E3-9099-C40C66FF867C}">
                  <a14:compatExt spid="_x0000_s64518"/>
                </a:ext>
                <a:ext uri="{FF2B5EF4-FFF2-40B4-BE49-F238E27FC236}">
                  <a16:creationId xmlns:a16="http://schemas.microsoft.com/office/drawing/2014/main" xmlns="" id="{00000000-0008-0000-0A00-000006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4519" name="Check Box 7" hidden="1">
              <a:extLst>
                <a:ext uri="{63B3BB69-23CF-44E3-9099-C40C66FF867C}">
                  <a14:compatExt spid="_x0000_s64519"/>
                </a:ext>
                <a:ext uri="{FF2B5EF4-FFF2-40B4-BE49-F238E27FC236}">
                  <a16:creationId xmlns:a16="http://schemas.microsoft.com/office/drawing/2014/main" xmlns="" id="{00000000-0008-0000-0A00-000007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4520" name="Check Box 8" hidden="1">
              <a:extLst>
                <a:ext uri="{63B3BB69-23CF-44E3-9099-C40C66FF867C}">
                  <a14:compatExt spid="_x0000_s64520"/>
                </a:ext>
                <a:ext uri="{FF2B5EF4-FFF2-40B4-BE49-F238E27FC236}">
                  <a16:creationId xmlns:a16="http://schemas.microsoft.com/office/drawing/2014/main" xmlns="" id="{00000000-0008-0000-0A00-000008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4521" name="Check Box 9" hidden="1">
              <a:extLst>
                <a:ext uri="{63B3BB69-23CF-44E3-9099-C40C66FF867C}">
                  <a14:compatExt spid="_x0000_s64521"/>
                </a:ext>
                <a:ext uri="{FF2B5EF4-FFF2-40B4-BE49-F238E27FC236}">
                  <a16:creationId xmlns:a16="http://schemas.microsoft.com/office/drawing/2014/main" xmlns="" id="{00000000-0008-0000-0A00-000009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4522" name="Check Box 10" hidden="1">
              <a:extLst>
                <a:ext uri="{63B3BB69-23CF-44E3-9099-C40C66FF867C}">
                  <a14:compatExt spid="_x0000_s64522"/>
                </a:ext>
                <a:ext uri="{FF2B5EF4-FFF2-40B4-BE49-F238E27FC236}">
                  <a16:creationId xmlns:a16="http://schemas.microsoft.com/office/drawing/2014/main" xmlns="" id="{00000000-0008-0000-0A00-00000A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4523" name="Check Box 11" hidden="1">
              <a:extLst>
                <a:ext uri="{63B3BB69-23CF-44E3-9099-C40C66FF867C}">
                  <a14:compatExt spid="_x0000_s64523"/>
                </a:ext>
                <a:ext uri="{FF2B5EF4-FFF2-40B4-BE49-F238E27FC236}">
                  <a16:creationId xmlns:a16="http://schemas.microsoft.com/office/drawing/2014/main" xmlns="" id="{00000000-0008-0000-0A00-00000B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4524" name="Check Box 12" hidden="1">
              <a:extLst>
                <a:ext uri="{63B3BB69-23CF-44E3-9099-C40C66FF867C}">
                  <a14:compatExt spid="_x0000_s64524"/>
                </a:ext>
                <a:ext uri="{FF2B5EF4-FFF2-40B4-BE49-F238E27FC236}">
                  <a16:creationId xmlns:a16="http://schemas.microsoft.com/office/drawing/2014/main" xmlns="" id="{00000000-0008-0000-0A00-00000C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4525" name="unnamed0" hidden="1">
              <a:extLst>
                <a:ext uri="{63B3BB69-23CF-44E3-9099-C40C66FF867C}">
                  <a14:compatExt spid="_x0000_s64525"/>
                </a:ext>
                <a:ext uri="{FF2B5EF4-FFF2-40B4-BE49-F238E27FC236}">
                  <a16:creationId xmlns:a16="http://schemas.microsoft.com/office/drawing/2014/main" xmlns="" id="{00000000-0008-0000-0A00-00000D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4526" name="Check Box 14" hidden="1">
              <a:extLst>
                <a:ext uri="{63B3BB69-23CF-44E3-9099-C40C66FF867C}">
                  <a14:compatExt spid="_x0000_s64526"/>
                </a:ext>
                <a:ext uri="{FF2B5EF4-FFF2-40B4-BE49-F238E27FC236}">
                  <a16:creationId xmlns:a16="http://schemas.microsoft.com/office/drawing/2014/main" xmlns="" id="{00000000-0008-0000-0A00-00000E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5537" name="unnamed3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xmlns="" id="{00000000-0008-0000-0B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5538" name="unnamed4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xmlns="" id="{00000000-0008-0000-0B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5539" name="unnamed5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:a16="http://schemas.microsoft.com/office/drawing/2014/main" xmlns="" id="{00000000-0008-0000-0B00-00000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5540" name="unnamed6" hidden="1">
              <a:extLst>
                <a:ext uri="{63B3BB69-23CF-44E3-9099-C40C66FF867C}">
                  <a14:compatExt spid="_x0000_s65540"/>
                </a:ext>
                <a:ext uri="{FF2B5EF4-FFF2-40B4-BE49-F238E27FC236}">
                  <a16:creationId xmlns:a16="http://schemas.microsoft.com/office/drawing/2014/main" xmlns="" id="{00000000-0008-0000-0B00-000004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5541" name="unnamed7" hidden="1">
              <a:extLst>
                <a:ext uri="{63B3BB69-23CF-44E3-9099-C40C66FF867C}">
                  <a14:compatExt spid="_x0000_s65541"/>
                </a:ext>
                <a:ext uri="{FF2B5EF4-FFF2-40B4-BE49-F238E27FC236}">
                  <a16:creationId xmlns:a16="http://schemas.microsoft.com/office/drawing/2014/main" xmlns="" id="{00000000-0008-0000-0B00-000005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5542" name="unnamed8" hidden="1">
              <a:extLst>
                <a:ext uri="{63B3BB69-23CF-44E3-9099-C40C66FF867C}">
                  <a14:compatExt spid="_x0000_s65542"/>
                </a:ext>
                <a:ext uri="{FF2B5EF4-FFF2-40B4-BE49-F238E27FC236}">
                  <a16:creationId xmlns:a16="http://schemas.microsoft.com/office/drawing/2014/main" xmlns="" id="{00000000-0008-0000-0B00-000006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  <a:ext uri="{FF2B5EF4-FFF2-40B4-BE49-F238E27FC236}">
                  <a16:creationId xmlns:a16="http://schemas.microsoft.com/office/drawing/2014/main" xmlns="" id="{00000000-0008-0000-0B00-000007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  <a:ext uri="{FF2B5EF4-FFF2-40B4-BE49-F238E27FC236}">
                  <a16:creationId xmlns:a16="http://schemas.microsoft.com/office/drawing/2014/main" xmlns="" id="{00000000-0008-0000-0B00-000008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  <a:ext uri="{FF2B5EF4-FFF2-40B4-BE49-F238E27FC236}">
                  <a16:creationId xmlns:a16="http://schemas.microsoft.com/office/drawing/2014/main" xmlns="" id="{00000000-0008-0000-0B00-000009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  <a:ext uri="{FF2B5EF4-FFF2-40B4-BE49-F238E27FC236}">
                  <a16:creationId xmlns:a16="http://schemas.microsoft.com/office/drawing/2014/main" xmlns="" id="{00000000-0008-0000-0B00-00000A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  <a:ext uri="{FF2B5EF4-FFF2-40B4-BE49-F238E27FC236}">
                  <a16:creationId xmlns:a16="http://schemas.microsoft.com/office/drawing/2014/main" xmlns="" id="{00000000-0008-0000-0B00-00000B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  <a:ext uri="{FF2B5EF4-FFF2-40B4-BE49-F238E27FC236}">
                  <a16:creationId xmlns:a16="http://schemas.microsoft.com/office/drawing/2014/main" xmlns="" id="{00000000-0008-0000-0B00-00000C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5549" name="unnamed0" hidden="1">
              <a:extLst>
                <a:ext uri="{63B3BB69-23CF-44E3-9099-C40C66FF867C}">
                  <a14:compatExt spid="_x0000_s65549"/>
                </a:ext>
                <a:ext uri="{FF2B5EF4-FFF2-40B4-BE49-F238E27FC236}">
                  <a16:creationId xmlns:a16="http://schemas.microsoft.com/office/drawing/2014/main" xmlns="" id="{00000000-0008-0000-0B00-00000D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5550" name="Check Box 14" hidden="1">
              <a:extLst>
                <a:ext uri="{63B3BB69-23CF-44E3-9099-C40C66FF867C}">
                  <a14:compatExt spid="_x0000_s65550"/>
                </a:ext>
                <a:ext uri="{FF2B5EF4-FFF2-40B4-BE49-F238E27FC236}">
                  <a16:creationId xmlns:a16="http://schemas.microsoft.com/office/drawing/2014/main" xmlns="" id="{00000000-0008-0000-0B00-00000E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6561" name="unnamed3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xmlns="" id="{00000000-0008-0000-0C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6562" name="unnamed4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xmlns="" id="{00000000-0008-0000-0C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6563" name="unnamed5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xmlns="" id="{00000000-0008-0000-0C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6564" name="unnamed6" hidden="1">
              <a:extLst>
                <a:ext uri="{63B3BB69-23CF-44E3-9099-C40C66FF867C}">
                  <a14:compatExt spid="_x0000_s66564"/>
                </a:ext>
                <a:ext uri="{FF2B5EF4-FFF2-40B4-BE49-F238E27FC236}">
                  <a16:creationId xmlns:a16="http://schemas.microsoft.com/office/drawing/2014/main" xmlns="" id="{00000000-0008-0000-0C00-000004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6565" name="unnamed7" hidden="1">
              <a:extLst>
                <a:ext uri="{63B3BB69-23CF-44E3-9099-C40C66FF867C}">
                  <a14:compatExt spid="_x0000_s66565"/>
                </a:ext>
                <a:ext uri="{FF2B5EF4-FFF2-40B4-BE49-F238E27FC236}">
                  <a16:creationId xmlns:a16="http://schemas.microsoft.com/office/drawing/2014/main" xmlns="" id="{00000000-0008-0000-0C00-000005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6566" name="unnamed8" hidden="1">
              <a:extLst>
                <a:ext uri="{63B3BB69-23CF-44E3-9099-C40C66FF867C}">
                  <a14:compatExt spid="_x0000_s66566"/>
                </a:ext>
                <a:ext uri="{FF2B5EF4-FFF2-40B4-BE49-F238E27FC236}">
                  <a16:creationId xmlns:a16="http://schemas.microsoft.com/office/drawing/2014/main" xmlns="" id="{00000000-0008-0000-0C00-000006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6567" name="Check Box 7" hidden="1">
              <a:extLst>
                <a:ext uri="{63B3BB69-23CF-44E3-9099-C40C66FF867C}">
                  <a14:compatExt spid="_x0000_s66567"/>
                </a:ext>
                <a:ext uri="{FF2B5EF4-FFF2-40B4-BE49-F238E27FC236}">
                  <a16:creationId xmlns:a16="http://schemas.microsoft.com/office/drawing/2014/main" xmlns="" id="{00000000-0008-0000-0C00-000007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6568" name="Check Box 8" hidden="1">
              <a:extLst>
                <a:ext uri="{63B3BB69-23CF-44E3-9099-C40C66FF867C}">
                  <a14:compatExt spid="_x0000_s66568"/>
                </a:ext>
                <a:ext uri="{FF2B5EF4-FFF2-40B4-BE49-F238E27FC236}">
                  <a16:creationId xmlns:a16="http://schemas.microsoft.com/office/drawing/2014/main" xmlns="" id="{00000000-0008-0000-0C00-000008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6569" name="Check Box 9" hidden="1">
              <a:extLst>
                <a:ext uri="{63B3BB69-23CF-44E3-9099-C40C66FF867C}">
                  <a14:compatExt spid="_x0000_s66569"/>
                </a:ext>
                <a:ext uri="{FF2B5EF4-FFF2-40B4-BE49-F238E27FC236}">
                  <a16:creationId xmlns:a16="http://schemas.microsoft.com/office/drawing/2014/main" xmlns="" id="{00000000-0008-0000-0C00-000009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6570" name="Check Box 10" hidden="1">
              <a:extLst>
                <a:ext uri="{63B3BB69-23CF-44E3-9099-C40C66FF867C}">
                  <a14:compatExt spid="_x0000_s66570"/>
                </a:ext>
                <a:ext uri="{FF2B5EF4-FFF2-40B4-BE49-F238E27FC236}">
                  <a16:creationId xmlns:a16="http://schemas.microsoft.com/office/drawing/2014/main" xmlns="" id="{00000000-0008-0000-0C00-00000A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6571" name="Check Box 11" hidden="1">
              <a:extLst>
                <a:ext uri="{63B3BB69-23CF-44E3-9099-C40C66FF867C}">
                  <a14:compatExt spid="_x0000_s66571"/>
                </a:ext>
                <a:ext uri="{FF2B5EF4-FFF2-40B4-BE49-F238E27FC236}">
                  <a16:creationId xmlns:a16="http://schemas.microsoft.com/office/drawing/2014/main" xmlns="" id="{00000000-0008-0000-0C00-00000B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6572" name="Check Box 12" hidden="1">
              <a:extLst>
                <a:ext uri="{63B3BB69-23CF-44E3-9099-C40C66FF867C}">
                  <a14:compatExt spid="_x0000_s66572"/>
                </a:ext>
                <a:ext uri="{FF2B5EF4-FFF2-40B4-BE49-F238E27FC236}">
                  <a16:creationId xmlns:a16="http://schemas.microsoft.com/office/drawing/2014/main" xmlns="" id="{00000000-0008-0000-0C00-00000C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6573" name="unnamed0" hidden="1">
              <a:extLst>
                <a:ext uri="{63B3BB69-23CF-44E3-9099-C40C66FF867C}">
                  <a14:compatExt spid="_x0000_s66573"/>
                </a:ext>
                <a:ext uri="{FF2B5EF4-FFF2-40B4-BE49-F238E27FC236}">
                  <a16:creationId xmlns:a16="http://schemas.microsoft.com/office/drawing/2014/main" xmlns="" id="{00000000-0008-0000-0C00-00000D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6574" name="Check Box 14" hidden="1">
              <a:extLst>
                <a:ext uri="{63B3BB69-23CF-44E3-9099-C40C66FF867C}">
                  <a14:compatExt spid="_x0000_s66574"/>
                </a:ext>
                <a:ext uri="{FF2B5EF4-FFF2-40B4-BE49-F238E27FC236}">
                  <a16:creationId xmlns:a16="http://schemas.microsoft.com/office/drawing/2014/main" xmlns="" id="{00000000-0008-0000-0C00-00000E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7585" name="unnamed3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xmlns="" id="{00000000-0008-0000-0D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7586" name="unnamed4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xmlns="" id="{00000000-0008-0000-0D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7587" name="unnamed5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xmlns="" id="{00000000-0008-0000-0D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7588" name="unnamed6" hidden="1">
              <a:extLst>
                <a:ext uri="{63B3BB69-23CF-44E3-9099-C40C66FF867C}">
                  <a14:compatExt spid="_x0000_s67588"/>
                </a:ext>
                <a:ext uri="{FF2B5EF4-FFF2-40B4-BE49-F238E27FC236}">
                  <a16:creationId xmlns:a16="http://schemas.microsoft.com/office/drawing/2014/main" xmlns="" id="{00000000-0008-0000-0D00-000004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7589" name="unnamed7" hidden="1">
              <a:extLst>
                <a:ext uri="{63B3BB69-23CF-44E3-9099-C40C66FF867C}">
                  <a14:compatExt spid="_x0000_s67589"/>
                </a:ext>
                <a:ext uri="{FF2B5EF4-FFF2-40B4-BE49-F238E27FC236}">
                  <a16:creationId xmlns:a16="http://schemas.microsoft.com/office/drawing/2014/main" xmlns="" id="{00000000-0008-0000-0D00-000005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7590" name="unnamed8" hidden="1">
              <a:extLst>
                <a:ext uri="{63B3BB69-23CF-44E3-9099-C40C66FF867C}">
                  <a14:compatExt spid="_x0000_s67590"/>
                </a:ext>
                <a:ext uri="{FF2B5EF4-FFF2-40B4-BE49-F238E27FC236}">
                  <a16:creationId xmlns:a16="http://schemas.microsoft.com/office/drawing/2014/main" xmlns="" id="{00000000-0008-0000-0D00-000006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7591" name="Check Box 7" hidden="1">
              <a:extLst>
                <a:ext uri="{63B3BB69-23CF-44E3-9099-C40C66FF867C}">
                  <a14:compatExt spid="_x0000_s67591"/>
                </a:ext>
                <a:ext uri="{FF2B5EF4-FFF2-40B4-BE49-F238E27FC236}">
                  <a16:creationId xmlns:a16="http://schemas.microsoft.com/office/drawing/2014/main" xmlns="" id="{00000000-0008-0000-0D00-000007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7592" name="Check Box 8" hidden="1">
              <a:extLst>
                <a:ext uri="{63B3BB69-23CF-44E3-9099-C40C66FF867C}">
                  <a14:compatExt spid="_x0000_s67592"/>
                </a:ext>
                <a:ext uri="{FF2B5EF4-FFF2-40B4-BE49-F238E27FC236}">
                  <a16:creationId xmlns:a16="http://schemas.microsoft.com/office/drawing/2014/main" xmlns="" id="{00000000-0008-0000-0D00-000008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7593" name="Check Box 9" hidden="1">
              <a:extLst>
                <a:ext uri="{63B3BB69-23CF-44E3-9099-C40C66FF867C}">
                  <a14:compatExt spid="_x0000_s67593"/>
                </a:ext>
                <a:ext uri="{FF2B5EF4-FFF2-40B4-BE49-F238E27FC236}">
                  <a16:creationId xmlns:a16="http://schemas.microsoft.com/office/drawing/2014/main" xmlns="" id="{00000000-0008-0000-0D00-000009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7594" name="Check Box 10" hidden="1">
              <a:extLst>
                <a:ext uri="{63B3BB69-23CF-44E3-9099-C40C66FF867C}">
                  <a14:compatExt spid="_x0000_s67594"/>
                </a:ext>
                <a:ext uri="{FF2B5EF4-FFF2-40B4-BE49-F238E27FC236}">
                  <a16:creationId xmlns:a16="http://schemas.microsoft.com/office/drawing/2014/main" xmlns="" id="{00000000-0008-0000-0D00-00000A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7595" name="Check Box 11" hidden="1">
              <a:extLst>
                <a:ext uri="{63B3BB69-23CF-44E3-9099-C40C66FF867C}">
                  <a14:compatExt spid="_x0000_s67595"/>
                </a:ext>
                <a:ext uri="{FF2B5EF4-FFF2-40B4-BE49-F238E27FC236}">
                  <a16:creationId xmlns:a16="http://schemas.microsoft.com/office/drawing/2014/main" xmlns="" id="{00000000-0008-0000-0D00-00000B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7596" name="Check Box 12" hidden="1">
              <a:extLst>
                <a:ext uri="{63B3BB69-23CF-44E3-9099-C40C66FF867C}">
                  <a14:compatExt spid="_x0000_s67596"/>
                </a:ext>
                <a:ext uri="{FF2B5EF4-FFF2-40B4-BE49-F238E27FC236}">
                  <a16:creationId xmlns:a16="http://schemas.microsoft.com/office/drawing/2014/main" xmlns="" id="{00000000-0008-0000-0D00-00000C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7597" name="unnamed0" hidden="1">
              <a:extLst>
                <a:ext uri="{63B3BB69-23CF-44E3-9099-C40C66FF867C}">
                  <a14:compatExt spid="_x0000_s67597"/>
                </a:ext>
                <a:ext uri="{FF2B5EF4-FFF2-40B4-BE49-F238E27FC236}">
                  <a16:creationId xmlns:a16="http://schemas.microsoft.com/office/drawing/2014/main" xmlns="" id="{00000000-0008-0000-0D00-00000D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7598" name="Check Box 14" hidden="1">
              <a:extLst>
                <a:ext uri="{63B3BB69-23CF-44E3-9099-C40C66FF867C}">
                  <a14:compatExt spid="_x0000_s67598"/>
                </a:ext>
                <a:ext uri="{FF2B5EF4-FFF2-40B4-BE49-F238E27FC236}">
                  <a16:creationId xmlns:a16="http://schemas.microsoft.com/office/drawing/2014/main" xmlns="" id="{00000000-0008-0000-0D00-00000E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8609" name="unnamed3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xmlns="" id="{00000000-0008-0000-0E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8610" name="unnamed4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xmlns="" id="{00000000-0008-0000-0E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8611" name="unnamed5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xmlns="" id="{00000000-0008-0000-0E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8612" name="unnamed6" hidden="1">
              <a:extLst>
                <a:ext uri="{63B3BB69-23CF-44E3-9099-C40C66FF867C}">
                  <a14:compatExt spid="_x0000_s68612"/>
                </a:ext>
                <a:ext uri="{FF2B5EF4-FFF2-40B4-BE49-F238E27FC236}">
                  <a16:creationId xmlns:a16="http://schemas.microsoft.com/office/drawing/2014/main" xmlns="" id="{00000000-0008-0000-0E00-000004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8613" name="unnamed7" hidden="1">
              <a:extLst>
                <a:ext uri="{63B3BB69-23CF-44E3-9099-C40C66FF867C}">
                  <a14:compatExt spid="_x0000_s68613"/>
                </a:ext>
                <a:ext uri="{FF2B5EF4-FFF2-40B4-BE49-F238E27FC236}">
                  <a16:creationId xmlns:a16="http://schemas.microsoft.com/office/drawing/2014/main" xmlns="" id="{00000000-0008-0000-0E00-000005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8614" name="unnamed8" hidden="1">
              <a:extLst>
                <a:ext uri="{63B3BB69-23CF-44E3-9099-C40C66FF867C}">
                  <a14:compatExt spid="_x0000_s68614"/>
                </a:ext>
                <a:ext uri="{FF2B5EF4-FFF2-40B4-BE49-F238E27FC236}">
                  <a16:creationId xmlns:a16="http://schemas.microsoft.com/office/drawing/2014/main" xmlns="" id="{00000000-0008-0000-0E00-000006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8615" name="Check Box 7" hidden="1">
              <a:extLst>
                <a:ext uri="{63B3BB69-23CF-44E3-9099-C40C66FF867C}">
                  <a14:compatExt spid="_x0000_s68615"/>
                </a:ext>
                <a:ext uri="{FF2B5EF4-FFF2-40B4-BE49-F238E27FC236}">
                  <a16:creationId xmlns:a16="http://schemas.microsoft.com/office/drawing/2014/main" xmlns="" id="{00000000-0008-0000-0E00-000007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8616" name="Check Box 8" hidden="1">
              <a:extLst>
                <a:ext uri="{63B3BB69-23CF-44E3-9099-C40C66FF867C}">
                  <a14:compatExt spid="_x0000_s68616"/>
                </a:ext>
                <a:ext uri="{FF2B5EF4-FFF2-40B4-BE49-F238E27FC236}">
                  <a16:creationId xmlns:a16="http://schemas.microsoft.com/office/drawing/2014/main" xmlns="" id="{00000000-0008-0000-0E00-000008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8617" name="Check Box 9" hidden="1">
              <a:extLst>
                <a:ext uri="{63B3BB69-23CF-44E3-9099-C40C66FF867C}">
                  <a14:compatExt spid="_x0000_s68617"/>
                </a:ext>
                <a:ext uri="{FF2B5EF4-FFF2-40B4-BE49-F238E27FC236}">
                  <a16:creationId xmlns:a16="http://schemas.microsoft.com/office/drawing/2014/main" xmlns="" id="{00000000-0008-0000-0E00-000009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8618" name="Check Box 10" hidden="1">
              <a:extLst>
                <a:ext uri="{63B3BB69-23CF-44E3-9099-C40C66FF867C}">
                  <a14:compatExt spid="_x0000_s68618"/>
                </a:ext>
                <a:ext uri="{FF2B5EF4-FFF2-40B4-BE49-F238E27FC236}">
                  <a16:creationId xmlns:a16="http://schemas.microsoft.com/office/drawing/2014/main" xmlns="" id="{00000000-0008-0000-0E00-00000A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8619" name="Check Box 11" hidden="1">
              <a:extLst>
                <a:ext uri="{63B3BB69-23CF-44E3-9099-C40C66FF867C}">
                  <a14:compatExt spid="_x0000_s68619"/>
                </a:ext>
                <a:ext uri="{FF2B5EF4-FFF2-40B4-BE49-F238E27FC236}">
                  <a16:creationId xmlns:a16="http://schemas.microsoft.com/office/drawing/2014/main" xmlns="" id="{00000000-0008-0000-0E00-00000B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8620" name="Check Box 12" hidden="1">
              <a:extLst>
                <a:ext uri="{63B3BB69-23CF-44E3-9099-C40C66FF867C}">
                  <a14:compatExt spid="_x0000_s68620"/>
                </a:ext>
                <a:ext uri="{FF2B5EF4-FFF2-40B4-BE49-F238E27FC236}">
                  <a16:creationId xmlns:a16="http://schemas.microsoft.com/office/drawing/2014/main" xmlns="" id="{00000000-0008-0000-0E00-00000C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8621" name="unnamed0" hidden="1">
              <a:extLst>
                <a:ext uri="{63B3BB69-23CF-44E3-9099-C40C66FF867C}">
                  <a14:compatExt spid="_x0000_s68621"/>
                </a:ext>
                <a:ext uri="{FF2B5EF4-FFF2-40B4-BE49-F238E27FC236}">
                  <a16:creationId xmlns:a16="http://schemas.microsoft.com/office/drawing/2014/main" xmlns="" id="{00000000-0008-0000-0E00-00000D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8622" name="Check Box 14" hidden="1">
              <a:extLst>
                <a:ext uri="{63B3BB69-23CF-44E3-9099-C40C66FF867C}">
                  <a14:compatExt spid="_x0000_s68622"/>
                </a:ext>
                <a:ext uri="{FF2B5EF4-FFF2-40B4-BE49-F238E27FC236}">
                  <a16:creationId xmlns:a16="http://schemas.microsoft.com/office/drawing/2014/main" xmlns="" id="{00000000-0008-0000-0E00-00000E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9633" name="unnamed3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xmlns="" id="{00000000-0008-0000-0F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9634" name="unnamed4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xmlns="" id="{00000000-0008-0000-0F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9635" name="unnamed5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xmlns="" id="{00000000-0008-0000-0F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9636" name="unnamed6" hidden="1">
              <a:extLst>
                <a:ext uri="{63B3BB69-23CF-44E3-9099-C40C66FF867C}">
                  <a14:compatExt spid="_x0000_s69636"/>
                </a:ext>
                <a:ext uri="{FF2B5EF4-FFF2-40B4-BE49-F238E27FC236}">
                  <a16:creationId xmlns:a16="http://schemas.microsoft.com/office/drawing/2014/main" xmlns="" id="{00000000-0008-0000-0F00-000004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9637" name="unnamed7" hidden="1">
              <a:extLst>
                <a:ext uri="{63B3BB69-23CF-44E3-9099-C40C66FF867C}">
                  <a14:compatExt spid="_x0000_s69637"/>
                </a:ext>
                <a:ext uri="{FF2B5EF4-FFF2-40B4-BE49-F238E27FC236}">
                  <a16:creationId xmlns:a16="http://schemas.microsoft.com/office/drawing/2014/main" xmlns="" id="{00000000-0008-0000-0F00-000005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9638" name="unnamed8" hidden="1">
              <a:extLst>
                <a:ext uri="{63B3BB69-23CF-44E3-9099-C40C66FF867C}">
                  <a14:compatExt spid="_x0000_s69638"/>
                </a:ext>
                <a:ext uri="{FF2B5EF4-FFF2-40B4-BE49-F238E27FC236}">
                  <a16:creationId xmlns:a16="http://schemas.microsoft.com/office/drawing/2014/main" xmlns="" id="{00000000-0008-0000-0F00-000006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  <a:ext uri="{FF2B5EF4-FFF2-40B4-BE49-F238E27FC236}">
                  <a16:creationId xmlns:a16="http://schemas.microsoft.com/office/drawing/2014/main" xmlns="" id="{00000000-0008-0000-0F00-000007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  <a:ext uri="{FF2B5EF4-FFF2-40B4-BE49-F238E27FC236}">
                  <a16:creationId xmlns:a16="http://schemas.microsoft.com/office/drawing/2014/main" xmlns="" id="{00000000-0008-0000-0F00-000008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  <a:ext uri="{FF2B5EF4-FFF2-40B4-BE49-F238E27FC236}">
                  <a16:creationId xmlns:a16="http://schemas.microsoft.com/office/drawing/2014/main" xmlns="" id="{00000000-0008-0000-0F00-000009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  <a:ext uri="{FF2B5EF4-FFF2-40B4-BE49-F238E27FC236}">
                  <a16:creationId xmlns:a16="http://schemas.microsoft.com/office/drawing/2014/main" xmlns="" id="{00000000-0008-0000-0F00-00000A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  <a:ext uri="{FF2B5EF4-FFF2-40B4-BE49-F238E27FC236}">
                  <a16:creationId xmlns:a16="http://schemas.microsoft.com/office/drawing/2014/main" xmlns="" id="{00000000-0008-0000-0F00-00000B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  <a:ext uri="{FF2B5EF4-FFF2-40B4-BE49-F238E27FC236}">
                  <a16:creationId xmlns:a16="http://schemas.microsoft.com/office/drawing/2014/main" xmlns="" id="{00000000-0008-0000-0F00-00000C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9645" name="unnamed0" hidden="1">
              <a:extLst>
                <a:ext uri="{63B3BB69-23CF-44E3-9099-C40C66FF867C}">
                  <a14:compatExt spid="_x0000_s69645"/>
                </a:ext>
                <a:ext uri="{FF2B5EF4-FFF2-40B4-BE49-F238E27FC236}">
                  <a16:creationId xmlns:a16="http://schemas.microsoft.com/office/drawing/2014/main" xmlns="" id="{00000000-0008-0000-0F00-00000D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  <a:ext uri="{FF2B5EF4-FFF2-40B4-BE49-F238E27FC236}">
                  <a16:creationId xmlns:a16="http://schemas.microsoft.com/office/drawing/2014/main" xmlns="" id="{00000000-0008-0000-0F00-00000E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76200</xdr:rowOff>
        </xdr:from>
        <xdr:to>
          <xdr:col>1</xdr:col>
          <xdr:colOff>247650</xdr:colOff>
          <xdr:row>14</xdr:row>
          <xdr:rowOff>171450</xdr:rowOff>
        </xdr:to>
        <xdr:sp macro="" textlink="">
          <xdr:nvSpPr>
            <xdr:cNvPr id="70657" name="unnamed3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xmlns="" id="{00000000-0008-0000-1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47625</xdr:rowOff>
        </xdr:from>
        <xdr:to>
          <xdr:col>1</xdr:col>
          <xdr:colOff>247650</xdr:colOff>
          <xdr:row>32</xdr:row>
          <xdr:rowOff>38100</xdr:rowOff>
        </xdr:to>
        <xdr:sp macro="" textlink="">
          <xdr:nvSpPr>
            <xdr:cNvPr id="70658" name="unnamed4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xmlns="" id="{00000000-0008-0000-10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28575</xdr:rowOff>
        </xdr:from>
        <xdr:to>
          <xdr:col>1</xdr:col>
          <xdr:colOff>238125</xdr:colOff>
          <xdr:row>33</xdr:row>
          <xdr:rowOff>9525</xdr:rowOff>
        </xdr:to>
        <xdr:sp macro="" textlink="">
          <xdr:nvSpPr>
            <xdr:cNvPr id="70659" name="unnamed5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xmlns="" id="{00000000-0008-0000-10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28575</xdr:rowOff>
        </xdr:from>
        <xdr:to>
          <xdr:col>1</xdr:col>
          <xdr:colOff>238125</xdr:colOff>
          <xdr:row>34</xdr:row>
          <xdr:rowOff>9525</xdr:rowOff>
        </xdr:to>
        <xdr:sp macro="" textlink="">
          <xdr:nvSpPr>
            <xdr:cNvPr id="70660" name="unnamed6" hidden="1">
              <a:extLst>
                <a:ext uri="{63B3BB69-23CF-44E3-9099-C40C66FF867C}">
                  <a14:compatExt spid="_x0000_s70660"/>
                </a:ext>
                <a:ext uri="{FF2B5EF4-FFF2-40B4-BE49-F238E27FC236}">
                  <a16:creationId xmlns:a16="http://schemas.microsoft.com/office/drawing/2014/main" xmlns="" id="{00000000-0008-0000-1000-000004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38100</xdr:rowOff>
        </xdr:from>
        <xdr:to>
          <xdr:col>1</xdr:col>
          <xdr:colOff>238125</xdr:colOff>
          <xdr:row>35</xdr:row>
          <xdr:rowOff>19050</xdr:rowOff>
        </xdr:to>
        <xdr:sp macro="" textlink="">
          <xdr:nvSpPr>
            <xdr:cNvPr id="70661" name="unnamed7" hidden="1">
              <a:extLst>
                <a:ext uri="{63B3BB69-23CF-44E3-9099-C40C66FF867C}">
                  <a14:compatExt spid="_x0000_s70661"/>
                </a:ext>
                <a:ext uri="{FF2B5EF4-FFF2-40B4-BE49-F238E27FC236}">
                  <a16:creationId xmlns:a16="http://schemas.microsoft.com/office/drawing/2014/main" xmlns="" id="{00000000-0008-0000-1000-000005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66675</xdr:rowOff>
        </xdr:from>
        <xdr:to>
          <xdr:col>1</xdr:col>
          <xdr:colOff>238125</xdr:colOff>
          <xdr:row>35</xdr:row>
          <xdr:rowOff>161925</xdr:rowOff>
        </xdr:to>
        <xdr:sp macro="" textlink="">
          <xdr:nvSpPr>
            <xdr:cNvPr id="70662" name="unnamed8" hidden="1">
              <a:extLst>
                <a:ext uri="{63B3BB69-23CF-44E3-9099-C40C66FF867C}">
                  <a14:compatExt spid="_x0000_s70662"/>
                </a:ext>
                <a:ext uri="{FF2B5EF4-FFF2-40B4-BE49-F238E27FC236}">
                  <a16:creationId xmlns:a16="http://schemas.microsoft.com/office/drawing/2014/main" xmlns="" id="{00000000-0008-0000-1000-000006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66675</xdr:rowOff>
        </xdr:from>
        <xdr:to>
          <xdr:col>1</xdr:col>
          <xdr:colOff>219075</xdr:colOff>
          <xdr:row>17</xdr:row>
          <xdr:rowOff>171450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  <a:ext uri="{FF2B5EF4-FFF2-40B4-BE49-F238E27FC236}">
                  <a16:creationId xmlns:a16="http://schemas.microsoft.com/office/drawing/2014/main" xmlns="" id="{00000000-0008-0000-1000-000007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66675</xdr:rowOff>
        </xdr:from>
        <xdr:to>
          <xdr:col>1</xdr:col>
          <xdr:colOff>238125</xdr:colOff>
          <xdr:row>36</xdr:row>
          <xdr:rowOff>161925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  <a:ext uri="{FF2B5EF4-FFF2-40B4-BE49-F238E27FC236}">
                  <a16:creationId xmlns:a16="http://schemas.microsoft.com/office/drawing/2014/main" xmlns="" id="{00000000-0008-0000-1000-000008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66675</xdr:rowOff>
        </xdr:from>
        <xdr:to>
          <xdr:col>1</xdr:col>
          <xdr:colOff>238125</xdr:colOff>
          <xdr:row>37</xdr:row>
          <xdr:rowOff>161925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  <a:ext uri="{FF2B5EF4-FFF2-40B4-BE49-F238E27FC236}">
                  <a16:creationId xmlns:a16="http://schemas.microsoft.com/office/drawing/2014/main" xmlns="" id="{00000000-0008-0000-1000-000009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66675</xdr:rowOff>
        </xdr:from>
        <xdr:to>
          <xdr:col>1</xdr:col>
          <xdr:colOff>238125</xdr:colOff>
          <xdr:row>38</xdr:row>
          <xdr:rowOff>161925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  <a:ext uri="{FF2B5EF4-FFF2-40B4-BE49-F238E27FC236}">
                  <a16:creationId xmlns:a16="http://schemas.microsoft.com/office/drawing/2014/main" xmlns="" id="{00000000-0008-0000-1000-00000A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47625</xdr:rowOff>
        </xdr:from>
        <xdr:to>
          <xdr:col>1</xdr:col>
          <xdr:colOff>228600</xdr:colOff>
          <xdr:row>32</xdr:row>
          <xdr:rowOff>38100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  <a:ext uri="{FF2B5EF4-FFF2-40B4-BE49-F238E27FC236}">
                  <a16:creationId xmlns:a16="http://schemas.microsoft.com/office/drawing/2014/main" xmlns="" id="{00000000-0008-0000-1000-00000B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66675</xdr:rowOff>
        </xdr:from>
        <xdr:to>
          <xdr:col>1</xdr:col>
          <xdr:colOff>209550</xdr:colOff>
          <xdr:row>17</xdr:row>
          <xdr:rowOff>171450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  <a:ext uri="{FF2B5EF4-FFF2-40B4-BE49-F238E27FC236}">
                  <a16:creationId xmlns:a16="http://schemas.microsoft.com/office/drawing/2014/main" xmlns="" id="{00000000-0008-0000-1000-00000C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19050</xdr:rowOff>
        </xdr:from>
        <xdr:to>
          <xdr:col>1</xdr:col>
          <xdr:colOff>228600</xdr:colOff>
          <xdr:row>7</xdr:row>
          <xdr:rowOff>0</xdr:rowOff>
        </xdr:to>
        <xdr:sp macro="" textlink="">
          <xdr:nvSpPr>
            <xdr:cNvPr id="70669" name="unnamed0" hidden="1">
              <a:extLst>
                <a:ext uri="{63B3BB69-23CF-44E3-9099-C40C66FF867C}">
                  <a14:compatExt spid="_x0000_s70669"/>
                </a:ext>
                <a:ext uri="{FF2B5EF4-FFF2-40B4-BE49-F238E27FC236}">
                  <a16:creationId xmlns:a16="http://schemas.microsoft.com/office/drawing/2014/main" xmlns="" id="{00000000-0008-0000-1000-00000D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95250</xdr:rowOff>
        </xdr:from>
        <xdr:to>
          <xdr:col>1</xdr:col>
          <xdr:colOff>247650</xdr:colOff>
          <xdr:row>57</xdr:row>
          <xdr:rowOff>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  <a:ext uri="{FF2B5EF4-FFF2-40B4-BE49-F238E27FC236}">
                  <a16:creationId xmlns:a16="http://schemas.microsoft.com/office/drawing/2014/main" xmlns="" id="{00000000-0008-0000-1000-00000E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3075" name="unnamed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3076" name="unnamed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3077" name="unnamed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3078" name="unnamed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3079" name="unnamed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3080" name="unnamed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xmlns="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3082" name="unnamed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xmlns="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3083" name="unnamed8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xmlns="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3084" name="unnamed8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xmlns="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3085" name="unnamed8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xmlns="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3104" name="unnamed4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xmlns="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3105" name="unnamed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xmlns="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3106" name="unnamed3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xmlns="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28673" name="unnamed3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xmlns="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28674" name="unnamed4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xmlns="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28675" name="unnamed5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xmlns="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28676" name="unnamed6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xmlns="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28677" name="unnamed7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xmlns="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28678" name="unnamed8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xmlns="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28679" name="unnamed3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xmlns="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28680" name="unnamed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xmlns="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28681" name="unnamed8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xmlns="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28682" name="unnamed8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xmlns="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28683" name="unnamed4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xmlns="" id="{00000000-0008-0000-03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28684" name="unnamed3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xmlns="" id="{00000000-0008-0000-03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28685" name="unnamed0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xmlns="" id="{00000000-0008-0000-03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xmlns="" id="{00000000-0008-0000-03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58369" name="unnamed3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xmlns="" id="{00000000-0008-0000-04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58370" name="unnamed4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xmlns="" id="{00000000-0008-0000-0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58371" name="unnamed5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xmlns="" id="{00000000-0008-0000-04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58372" name="unnamed6" hidden="1">
              <a:extLst>
                <a:ext uri="{63B3BB69-23CF-44E3-9099-C40C66FF867C}">
                  <a14:compatExt spid="_x0000_s58372"/>
                </a:ext>
                <a:ext uri="{FF2B5EF4-FFF2-40B4-BE49-F238E27FC236}">
                  <a16:creationId xmlns:a16="http://schemas.microsoft.com/office/drawing/2014/main" xmlns="" id="{00000000-0008-0000-0400-000004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58373" name="unnamed7" hidden="1">
              <a:extLst>
                <a:ext uri="{63B3BB69-23CF-44E3-9099-C40C66FF867C}">
                  <a14:compatExt spid="_x0000_s58373"/>
                </a:ext>
                <a:ext uri="{FF2B5EF4-FFF2-40B4-BE49-F238E27FC236}">
                  <a16:creationId xmlns:a16="http://schemas.microsoft.com/office/drawing/2014/main" xmlns="" id="{00000000-0008-0000-0400-000005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58374" name="unnamed8" hidden="1">
              <a:extLst>
                <a:ext uri="{63B3BB69-23CF-44E3-9099-C40C66FF867C}">
                  <a14:compatExt spid="_x0000_s58374"/>
                </a:ext>
                <a:ext uri="{FF2B5EF4-FFF2-40B4-BE49-F238E27FC236}">
                  <a16:creationId xmlns:a16="http://schemas.microsoft.com/office/drawing/2014/main" xmlns="" id="{00000000-0008-0000-0400-000006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  <a:ext uri="{FF2B5EF4-FFF2-40B4-BE49-F238E27FC236}">
                  <a16:creationId xmlns:a16="http://schemas.microsoft.com/office/drawing/2014/main" xmlns="" id="{00000000-0008-0000-0400-000007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  <a:ext uri="{FF2B5EF4-FFF2-40B4-BE49-F238E27FC236}">
                  <a16:creationId xmlns:a16="http://schemas.microsoft.com/office/drawing/2014/main" xmlns="" id="{00000000-0008-0000-0400-000008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  <a:ext uri="{FF2B5EF4-FFF2-40B4-BE49-F238E27FC236}">
                  <a16:creationId xmlns:a16="http://schemas.microsoft.com/office/drawing/2014/main" xmlns="" id="{00000000-0008-0000-0400-000009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  <a:ext uri="{FF2B5EF4-FFF2-40B4-BE49-F238E27FC236}">
                  <a16:creationId xmlns:a16="http://schemas.microsoft.com/office/drawing/2014/main" xmlns="" id="{00000000-0008-0000-0400-00000A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  <a:ext uri="{FF2B5EF4-FFF2-40B4-BE49-F238E27FC236}">
                  <a16:creationId xmlns:a16="http://schemas.microsoft.com/office/drawing/2014/main" xmlns="" id="{00000000-0008-0000-0400-00000B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  <a:ext uri="{FF2B5EF4-FFF2-40B4-BE49-F238E27FC236}">
                  <a16:creationId xmlns:a16="http://schemas.microsoft.com/office/drawing/2014/main" xmlns="" id="{00000000-0008-0000-0400-00000C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58381" name="unnamed0" hidden="1">
              <a:extLst>
                <a:ext uri="{63B3BB69-23CF-44E3-9099-C40C66FF867C}">
                  <a14:compatExt spid="_x0000_s58381"/>
                </a:ext>
                <a:ext uri="{FF2B5EF4-FFF2-40B4-BE49-F238E27FC236}">
                  <a16:creationId xmlns:a16="http://schemas.microsoft.com/office/drawing/2014/main" xmlns="" id="{00000000-0008-0000-0400-00000D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  <a:ext uri="{FF2B5EF4-FFF2-40B4-BE49-F238E27FC236}">
                  <a16:creationId xmlns:a16="http://schemas.microsoft.com/office/drawing/2014/main" xmlns="" id="{00000000-0008-0000-0400-00000E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59393" name="unnamed3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xmlns="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59394" name="unnamed4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xmlns="" id="{00000000-0008-0000-05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59395" name="unnamed5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xmlns="" id="{00000000-0008-0000-05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59396" name="unnamed6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xmlns="" id="{00000000-0008-0000-05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59397" name="unnamed7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xmlns="" id="{00000000-0008-0000-05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59398" name="unnamed8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xmlns="" id="{00000000-0008-0000-05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xmlns="" id="{00000000-0008-0000-05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xmlns="" id="{00000000-0008-0000-05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xmlns="" id="{00000000-0008-0000-05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xmlns="" id="{00000000-0008-0000-05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xmlns="" id="{00000000-0008-0000-05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xmlns="" id="{00000000-0008-0000-05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59405" name="unnamed0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xmlns="" id="{00000000-0008-0000-05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59406" name="Check Box 14" hidden="1">
              <a:extLst>
                <a:ext uri="{63B3BB69-23CF-44E3-9099-C40C66FF867C}">
                  <a14:compatExt spid="_x0000_s59406"/>
                </a:ext>
                <a:ext uri="{FF2B5EF4-FFF2-40B4-BE49-F238E27FC236}">
                  <a16:creationId xmlns:a16="http://schemas.microsoft.com/office/drawing/2014/main" xmlns="" id="{00000000-0008-0000-0500-00000E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0417" name="unnamed3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xmlns="" id="{00000000-0008-0000-06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0418" name="unnamed4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xmlns="" id="{00000000-0008-0000-06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0419" name="unnamed5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xmlns="" id="{00000000-0008-0000-0600-00000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0420" name="unnamed6" hidden="1">
              <a:extLst>
                <a:ext uri="{63B3BB69-23CF-44E3-9099-C40C66FF867C}">
                  <a14:compatExt spid="_x0000_s60420"/>
                </a:ext>
                <a:ext uri="{FF2B5EF4-FFF2-40B4-BE49-F238E27FC236}">
                  <a16:creationId xmlns:a16="http://schemas.microsoft.com/office/drawing/2014/main" xmlns="" id="{00000000-0008-0000-0600-000004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0421" name="unnamed7" hidden="1">
              <a:extLst>
                <a:ext uri="{63B3BB69-23CF-44E3-9099-C40C66FF867C}">
                  <a14:compatExt spid="_x0000_s60421"/>
                </a:ext>
                <a:ext uri="{FF2B5EF4-FFF2-40B4-BE49-F238E27FC236}">
                  <a16:creationId xmlns:a16="http://schemas.microsoft.com/office/drawing/2014/main" xmlns="" id="{00000000-0008-0000-0600-000005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0422" name="unnamed8" hidden="1">
              <a:extLst>
                <a:ext uri="{63B3BB69-23CF-44E3-9099-C40C66FF867C}">
                  <a14:compatExt spid="_x0000_s60422"/>
                </a:ext>
                <a:ext uri="{FF2B5EF4-FFF2-40B4-BE49-F238E27FC236}">
                  <a16:creationId xmlns:a16="http://schemas.microsoft.com/office/drawing/2014/main" xmlns="" id="{00000000-0008-0000-0600-000006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0423" name="Check Box 7" hidden="1">
              <a:extLst>
                <a:ext uri="{63B3BB69-23CF-44E3-9099-C40C66FF867C}">
                  <a14:compatExt spid="_x0000_s60423"/>
                </a:ext>
                <a:ext uri="{FF2B5EF4-FFF2-40B4-BE49-F238E27FC236}">
                  <a16:creationId xmlns:a16="http://schemas.microsoft.com/office/drawing/2014/main" xmlns="" id="{00000000-0008-0000-0600-000007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0424" name="Check Box 8" hidden="1">
              <a:extLst>
                <a:ext uri="{63B3BB69-23CF-44E3-9099-C40C66FF867C}">
                  <a14:compatExt spid="_x0000_s60424"/>
                </a:ext>
                <a:ext uri="{FF2B5EF4-FFF2-40B4-BE49-F238E27FC236}">
                  <a16:creationId xmlns:a16="http://schemas.microsoft.com/office/drawing/2014/main" xmlns="" id="{00000000-0008-0000-0600-000008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0425" name="Check Box 9" hidden="1">
              <a:extLst>
                <a:ext uri="{63B3BB69-23CF-44E3-9099-C40C66FF867C}">
                  <a14:compatExt spid="_x0000_s60425"/>
                </a:ext>
                <a:ext uri="{FF2B5EF4-FFF2-40B4-BE49-F238E27FC236}">
                  <a16:creationId xmlns:a16="http://schemas.microsoft.com/office/drawing/2014/main" xmlns="" id="{00000000-0008-0000-0600-000009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0426" name="Check Box 10" hidden="1">
              <a:extLst>
                <a:ext uri="{63B3BB69-23CF-44E3-9099-C40C66FF867C}">
                  <a14:compatExt spid="_x0000_s60426"/>
                </a:ext>
                <a:ext uri="{FF2B5EF4-FFF2-40B4-BE49-F238E27FC236}">
                  <a16:creationId xmlns:a16="http://schemas.microsoft.com/office/drawing/2014/main" xmlns="" id="{00000000-0008-0000-0600-00000A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0427" name="Check Box 11" hidden="1">
              <a:extLst>
                <a:ext uri="{63B3BB69-23CF-44E3-9099-C40C66FF867C}">
                  <a14:compatExt spid="_x0000_s60427"/>
                </a:ext>
                <a:ext uri="{FF2B5EF4-FFF2-40B4-BE49-F238E27FC236}">
                  <a16:creationId xmlns:a16="http://schemas.microsoft.com/office/drawing/2014/main" xmlns="" id="{00000000-0008-0000-0600-00000B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0428" name="Check Box 12" hidden="1">
              <a:extLst>
                <a:ext uri="{63B3BB69-23CF-44E3-9099-C40C66FF867C}">
                  <a14:compatExt spid="_x0000_s60428"/>
                </a:ext>
                <a:ext uri="{FF2B5EF4-FFF2-40B4-BE49-F238E27FC236}">
                  <a16:creationId xmlns:a16="http://schemas.microsoft.com/office/drawing/2014/main" xmlns="" id="{00000000-0008-0000-0600-00000C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0429" name="unnamed0" hidden="1">
              <a:extLst>
                <a:ext uri="{63B3BB69-23CF-44E3-9099-C40C66FF867C}">
                  <a14:compatExt spid="_x0000_s60429"/>
                </a:ext>
                <a:ext uri="{FF2B5EF4-FFF2-40B4-BE49-F238E27FC236}">
                  <a16:creationId xmlns:a16="http://schemas.microsoft.com/office/drawing/2014/main" xmlns="" id="{00000000-0008-0000-0600-00000D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0430" name="Check Box 14" hidden="1">
              <a:extLst>
                <a:ext uri="{63B3BB69-23CF-44E3-9099-C40C66FF867C}">
                  <a14:compatExt spid="_x0000_s60430"/>
                </a:ext>
                <a:ext uri="{FF2B5EF4-FFF2-40B4-BE49-F238E27FC236}">
                  <a16:creationId xmlns:a16="http://schemas.microsoft.com/office/drawing/2014/main" xmlns="" id="{00000000-0008-0000-0600-00000E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1441" name="unnamed3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xmlns="" id="{00000000-0008-0000-07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1442" name="unnamed4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xmlns="" id="{00000000-0008-0000-07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1443" name="unnamed5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xmlns="" id="{00000000-0008-0000-07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1444" name="unnamed6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xmlns="" id="{00000000-0008-0000-07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1445" name="unnamed7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xmlns="" id="{00000000-0008-0000-07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1446" name="unnamed8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xmlns="" id="{00000000-0008-0000-07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xmlns="" id="{00000000-0008-0000-07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xmlns="" id="{00000000-0008-0000-07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xmlns="" id="{00000000-0008-0000-07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xmlns="" id="{00000000-0008-0000-07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xmlns="" id="{00000000-0008-0000-07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xmlns="" id="{00000000-0008-0000-07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1453" name="unnamed0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xmlns="" id="{00000000-0008-0000-07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xmlns="" id="{00000000-0008-0000-07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2465" name="unnamed3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xmlns="" id="{00000000-0008-0000-08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2466" name="unnamed4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xmlns="" id="{00000000-0008-0000-08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2467" name="unnamed5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xmlns="" id="{00000000-0008-0000-08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2468" name="unnamed6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xmlns="" id="{00000000-0008-0000-08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2469" name="unnamed7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xmlns="" id="{00000000-0008-0000-08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2470" name="unnamed8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xmlns="" id="{00000000-0008-0000-08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2471" name="Check Box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xmlns="" id="{00000000-0008-0000-08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2472" name="Check Box 8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xmlns="" id="{00000000-0008-0000-08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2473" name="Check Box 9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xmlns="" id="{00000000-0008-0000-08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2474" name="Check Box 10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xmlns="" id="{00000000-0008-0000-08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2475" name="Check Box 11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xmlns="" id="{00000000-0008-0000-08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2476" name="Check Box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xmlns="" id="{00000000-0008-0000-08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2477" name="unnamed0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xmlns="" id="{00000000-0008-0000-08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2478" name="Check Box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xmlns="" id="{00000000-0008-0000-08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14</xdr:row>
          <xdr:rowOff>57150</xdr:rowOff>
        </xdr:from>
        <xdr:to>
          <xdr:col>1</xdr:col>
          <xdr:colOff>247650</xdr:colOff>
          <xdr:row>14</xdr:row>
          <xdr:rowOff>152400</xdr:rowOff>
        </xdr:to>
        <xdr:sp macro="" textlink="">
          <xdr:nvSpPr>
            <xdr:cNvPr id="63489" name="unnamed3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xmlns="" id="{00000000-0008-0000-09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31</xdr:row>
          <xdr:rowOff>28575</xdr:rowOff>
        </xdr:from>
        <xdr:to>
          <xdr:col>1</xdr:col>
          <xdr:colOff>247650</xdr:colOff>
          <xdr:row>32</xdr:row>
          <xdr:rowOff>19050</xdr:rowOff>
        </xdr:to>
        <xdr:sp macro="" textlink="">
          <xdr:nvSpPr>
            <xdr:cNvPr id="63490" name="unnamed4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xmlns="" id="{00000000-0008-0000-09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32</xdr:row>
          <xdr:rowOff>9525</xdr:rowOff>
        </xdr:from>
        <xdr:to>
          <xdr:col>1</xdr:col>
          <xdr:colOff>238125</xdr:colOff>
          <xdr:row>32</xdr:row>
          <xdr:rowOff>180975</xdr:rowOff>
        </xdr:to>
        <xdr:sp macro="" textlink="">
          <xdr:nvSpPr>
            <xdr:cNvPr id="63491" name="unnamed5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xmlns="" id="{00000000-0008-0000-09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9525</xdr:rowOff>
        </xdr:from>
        <xdr:to>
          <xdr:col>1</xdr:col>
          <xdr:colOff>238125</xdr:colOff>
          <xdr:row>33</xdr:row>
          <xdr:rowOff>180975</xdr:rowOff>
        </xdr:to>
        <xdr:sp macro="" textlink="">
          <xdr:nvSpPr>
            <xdr:cNvPr id="63492" name="unnamed6" hidden="1">
              <a:extLst>
                <a:ext uri="{63B3BB69-23CF-44E3-9099-C40C66FF867C}">
                  <a14:compatExt spid="_x0000_s63492"/>
                </a:ext>
                <a:ext uri="{FF2B5EF4-FFF2-40B4-BE49-F238E27FC236}">
                  <a16:creationId xmlns:a16="http://schemas.microsoft.com/office/drawing/2014/main" xmlns="" id="{00000000-0008-0000-0900-000004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34</xdr:row>
          <xdr:rowOff>19050</xdr:rowOff>
        </xdr:from>
        <xdr:to>
          <xdr:col>1</xdr:col>
          <xdr:colOff>238125</xdr:colOff>
          <xdr:row>35</xdr:row>
          <xdr:rowOff>0</xdr:rowOff>
        </xdr:to>
        <xdr:sp macro="" textlink="">
          <xdr:nvSpPr>
            <xdr:cNvPr id="63493" name="unnamed7" hidden="1">
              <a:extLst>
                <a:ext uri="{63B3BB69-23CF-44E3-9099-C40C66FF867C}">
                  <a14:compatExt spid="_x0000_s63493"/>
                </a:ext>
                <a:ext uri="{FF2B5EF4-FFF2-40B4-BE49-F238E27FC236}">
                  <a16:creationId xmlns:a16="http://schemas.microsoft.com/office/drawing/2014/main" xmlns="" id="{00000000-0008-0000-0900-000005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35</xdr:row>
          <xdr:rowOff>47625</xdr:rowOff>
        </xdr:from>
        <xdr:to>
          <xdr:col>1</xdr:col>
          <xdr:colOff>238125</xdr:colOff>
          <xdr:row>35</xdr:row>
          <xdr:rowOff>142875</xdr:rowOff>
        </xdr:to>
        <xdr:sp macro="" textlink="">
          <xdr:nvSpPr>
            <xdr:cNvPr id="63494" name="unnamed8" hidden="1">
              <a:extLst>
                <a:ext uri="{63B3BB69-23CF-44E3-9099-C40C66FF867C}">
                  <a14:compatExt spid="_x0000_s63494"/>
                </a:ext>
                <a:ext uri="{FF2B5EF4-FFF2-40B4-BE49-F238E27FC236}">
                  <a16:creationId xmlns:a16="http://schemas.microsoft.com/office/drawing/2014/main" xmlns="" id="{00000000-0008-0000-0900-000006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17</xdr:row>
          <xdr:rowOff>47625</xdr:rowOff>
        </xdr:from>
        <xdr:to>
          <xdr:col>1</xdr:col>
          <xdr:colOff>219075</xdr:colOff>
          <xdr:row>17</xdr:row>
          <xdr:rowOff>152400</xdr:rowOff>
        </xdr:to>
        <xdr:sp macro="" textlink="">
          <xdr:nvSpPr>
            <xdr:cNvPr id="63495" name="Check Box 7" hidden="1">
              <a:extLst>
                <a:ext uri="{63B3BB69-23CF-44E3-9099-C40C66FF867C}">
                  <a14:compatExt spid="_x0000_s63495"/>
                </a:ext>
                <a:ext uri="{FF2B5EF4-FFF2-40B4-BE49-F238E27FC236}">
                  <a16:creationId xmlns:a16="http://schemas.microsoft.com/office/drawing/2014/main" xmlns="" id="{00000000-0008-0000-0900-000007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36</xdr:row>
          <xdr:rowOff>47625</xdr:rowOff>
        </xdr:from>
        <xdr:to>
          <xdr:col>1</xdr:col>
          <xdr:colOff>238125</xdr:colOff>
          <xdr:row>36</xdr:row>
          <xdr:rowOff>142875</xdr:rowOff>
        </xdr:to>
        <xdr:sp macro="" textlink="">
          <xdr:nvSpPr>
            <xdr:cNvPr id="63496" name="Check Box 8" hidden="1">
              <a:extLst>
                <a:ext uri="{63B3BB69-23CF-44E3-9099-C40C66FF867C}">
                  <a14:compatExt spid="_x0000_s63496"/>
                </a:ext>
                <a:ext uri="{FF2B5EF4-FFF2-40B4-BE49-F238E27FC236}">
                  <a16:creationId xmlns:a16="http://schemas.microsoft.com/office/drawing/2014/main" xmlns="" id="{00000000-0008-0000-0900-000008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37</xdr:row>
          <xdr:rowOff>47625</xdr:rowOff>
        </xdr:from>
        <xdr:to>
          <xdr:col>1</xdr:col>
          <xdr:colOff>238125</xdr:colOff>
          <xdr:row>37</xdr:row>
          <xdr:rowOff>142875</xdr:rowOff>
        </xdr:to>
        <xdr:sp macro="" textlink="">
          <xdr:nvSpPr>
            <xdr:cNvPr id="63497" name="Check Box 9" hidden="1">
              <a:extLst>
                <a:ext uri="{63B3BB69-23CF-44E3-9099-C40C66FF867C}">
                  <a14:compatExt spid="_x0000_s63497"/>
                </a:ext>
                <a:ext uri="{FF2B5EF4-FFF2-40B4-BE49-F238E27FC236}">
                  <a16:creationId xmlns:a16="http://schemas.microsoft.com/office/drawing/2014/main" xmlns="" id="{00000000-0008-0000-0900-000009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38</xdr:row>
          <xdr:rowOff>47625</xdr:rowOff>
        </xdr:from>
        <xdr:to>
          <xdr:col>1</xdr:col>
          <xdr:colOff>238125</xdr:colOff>
          <xdr:row>38</xdr:row>
          <xdr:rowOff>142875</xdr:rowOff>
        </xdr:to>
        <xdr:sp macro="" textlink="">
          <xdr:nvSpPr>
            <xdr:cNvPr id="63498" name="Check Box 10" hidden="1">
              <a:extLst>
                <a:ext uri="{63B3BB69-23CF-44E3-9099-C40C66FF867C}">
                  <a14:compatExt spid="_x0000_s63498"/>
                </a:ext>
                <a:ext uri="{FF2B5EF4-FFF2-40B4-BE49-F238E27FC236}">
                  <a16:creationId xmlns:a16="http://schemas.microsoft.com/office/drawing/2014/main" xmlns="" id="{00000000-0008-0000-0900-00000A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31</xdr:row>
          <xdr:rowOff>28575</xdr:rowOff>
        </xdr:from>
        <xdr:to>
          <xdr:col>1</xdr:col>
          <xdr:colOff>228600</xdr:colOff>
          <xdr:row>32</xdr:row>
          <xdr:rowOff>19050</xdr:rowOff>
        </xdr:to>
        <xdr:sp macro="" textlink="">
          <xdr:nvSpPr>
            <xdr:cNvPr id="63499" name="Check Box 1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xmlns="" id="{00000000-0008-0000-09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17</xdr:row>
          <xdr:rowOff>47625</xdr:rowOff>
        </xdr:from>
        <xdr:to>
          <xdr:col>1</xdr:col>
          <xdr:colOff>209550</xdr:colOff>
          <xdr:row>17</xdr:row>
          <xdr:rowOff>152400</xdr:rowOff>
        </xdr:to>
        <xdr:sp macro="" textlink="">
          <xdr:nvSpPr>
            <xdr:cNvPr id="63500" name="Check Box 1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xmlns="" id="{00000000-0008-0000-09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6</xdr:row>
          <xdr:rowOff>9525</xdr:rowOff>
        </xdr:from>
        <xdr:to>
          <xdr:col>1</xdr:col>
          <xdr:colOff>228600</xdr:colOff>
          <xdr:row>6</xdr:row>
          <xdr:rowOff>180975</xdr:rowOff>
        </xdr:to>
        <xdr:sp macro="" textlink="">
          <xdr:nvSpPr>
            <xdr:cNvPr id="63501" name="unnamed0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xmlns="" id="{00000000-0008-0000-09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56</xdr:row>
          <xdr:rowOff>57150</xdr:rowOff>
        </xdr:from>
        <xdr:to>
          <xdr:col>1</xdr:col>
          <xdr:colOff>247650</xdr:colOff>
          <xdr:row>56</xdr:row>
          <xdr:rowOff>152400</xdr:rowOff>
        </xdr:to>
        <xdr:sp macro="" textlink="">
          <xdr:nvSpPr>
            <xdr:cNvPr id="63502" name="Check Box 14" hidden="1">
              <a:extLst>
                <a:ext uri="{63B3BB69-23CF-44E3-9099-C40C66FF867C}">
                  <a14:compatExt spid="_x0000_s63502"/>
                </a:ext>
                <a:ext uri="{FF2B5EF4-FFF2-40B4-BE49-F238E27FC236}">
                  <a16:creationId xmlns:a16="http://schemas.microsoft.com/office/drawing/2014/main" xmlns="" id="{00000000-0008-0000-0900-00000E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13" Type="http://schemas.openxmlformats.org/officeDocument/2006/relationships/ctrlProp" Target="../ctrlProps/ctrlProp10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17" Type="http://schemas.openxmlformats.org/officeDocument/2006/relationships/ctrlProp" Target="../ctrlProps/ctrlProp111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5" Type="http://schemas.openxmlformats.org/officeDocument/2006/relationships/ctrlProp" Target="../ctrlProps/ctrlProp99.xml"/><Relationship Id="rId15" Type="http://schemas.openxmlformats.org/officeDocument/2006/relationships/ctrlProp" Target="../ctrlProps/ctrlProp109.xml"/><Relationship Id="rId10" Type="http://schemas.openxmlformats.org/officeDocument/2006/relationships/ctrlProp" Target="../ctrlProps/ctrlProp104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6.xml"/><Relationship Id="rId13" Type="http://schemas.openxmlformats.org/officeDocument/2006/relationships/ctrlProp" Target="../ctrlProps/ctrlProp121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15.x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14.xml"/><Relationship Id="rId11" Type="http://schemas.openxmlformats.org/officeDocument/2006/relationships/ctrlProp" Target="../ctrlProps/ctrlProp119.xml"/><Relationship Id="rId5" Type="http://schemas.openxmlformats.org/officeDocument/2006/relationships/ctrlProp" Target="../ctrlProps/ctrlProp113.xml"/><Relationship Id="rId15" Type="http://schemas.openxmlformats.org/officeDocument/2006/relationships/ctrlProp" Target="../ctrlProps/ctrlProp123.xml"/><Relationship Id="rId10" Type="http://schemas.openxmlformats.org/officeDocument/2006/relationships/ctrlProp" Target="../ctrlProps/ctrlProp118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4" Type="http://schemas.openxmlformats.org/officeDocument/2006/relationships/ctrlProp" Target="../ctrlProps/ctrlProp122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13" Type="http://schemas.openxmlformats.org/officeDocument/2006/relationships/ctrlProp" Target="../ctrlProps/ctrlProp135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10" Type="http://schemas.openxmlformats.org/officeDocument/2006/relationships/ctrlProp" Target="../ctrlProps/ctrlProp132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4.xml"/><Relationship Id="rId13" Type="http://schemas.openxmlformats.org/officeDocument/2006/relationships/ctrlProp" Target="../ctrlProps/ctrlProp149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143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15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10" Type="http://schemas.openxmlformats.org/officeDocument/2006/relationships/ctrlProp" Target="../ctrlProps/ctrlProp146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8.xml"/><Relationship Id="rId13" Type="http://schemas.openxmlformats.org/officeDocument/2006/relationships/ctrlProp" Target="../ctrlProps/ctrlProp16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157.xml"/><Relationship Id="rId12" Type="http://schemas.openxmlformats.org/officeDocument/2006/relationships/ctrlProp" Target="../ctrlProps/ctrlProp162.xml"/><Relationship Id="rId17" Type="http://schemas.openxmlformats.org/officeDocument/2006/relationships/ctrlProp" Target="../ctrlProps/ctrlProp167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6.xml"/><Relationship Id="rId11" Type="http://schemas.openxmlformats.org/officeDocument/2006/relationships/ctrlProp" Target="../ctrlProps/ctrlProp161.xml"/><Relationship Id="rId5" Type="http://schemas.openxmlformats.org/officeDocument/2006/relationships/ctrlProp" Target="../ctrlProps/ctrlProp155.xml"/><Relationship Id="rId15" Type="http://schemas.openxmlformats.org/officeDocument/2006/relationships/ctrlProp" Target="../ctrlProps/ctrlProp165.xml"/><Relationship Id="rId10" Type="http://schemas.openxmlformats.org/officeDocument/2006/relationships/ctrlProp" Target="../ctrlProps/ctrlProp160.xml"/><Relationship Id="rId4" Type="http://schemas.openxmlformats.org/officeDocument/2006/relationships/ctrlProp" Target="../ctrlProps/ctrlProp154.xml"/><Relationship Id="rId9" Type="http://schemas.openxmlformats.org/officeDocument/2006/relationships/ctrlProp" Target="../ctrlProps/ctrlProp159.xml"/><Relationship Id="rId14" Type="http://schemas.openxmlformats.org/officeDocument/2006/relationships/ctrlProp" Target="../ctrlProps/ctrlProp16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2.xml"/><Relationship Id="rId13" Type="http://schemas.openxmlformats.org/officeDocument/2006/relationships/ctrlProp" Target="../ctrlProps/ctrlProp177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171.xml"/><Relationship Id="rId12" Type="http://schemas.openxmlformats.org/officeDocument/2006/relationships/ctrlProp" Target="../ctrlProps/ctrlProp176.xml"/><Relationship Id="rId17" Type="http://schemas.openxmlformats.org/officeDocument/2006/relationships/ctrlProp" Target="../ctrlProps/ctrlProp181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180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170.xml"/><Relationship Id="rId11" Type="http://schemas.openxmlformats.org/officeDocument/2006/relationships/ctrlProp" Target="../ctrlProps/ctrlProp175.xml"/><Relationship Id="rId5" Type="http://schemas.openxmlformats.org/officeDocument/2006/relationships/ctrlProp" Target="../ctrlProps/ctrlProp169.xml"/><Relationship Id="rId15" Type="http://schemas.openxmlformats.org/officeDocument/2006/relationships/ctrlProp" Target="../ctrlProps/ctrlProp179.xml"/><Relationship Id="rId10" Type="http://schemas.openxmlformats.org/officeDocument/2006/relationships/ctrlProp" Target="../ctrlProps/ctrlProp174.xml"/><Relationship Id="rId4" Type="http://schemas.openxmlformats.org/officeDocument/2006/relationships/ctrlProp" Target="../ctrlProps/ctrlProp168.xml"/><Relationship Id="rId9" Type="http://schemas.openxmlformats.org/officeDocument/2006/relationships/ctrlProp" Target="../ctrlProps/ctrlProp173.xml"/><Relationship Id="rId14" Type="http://schemas.openxmlformats.org/officeDocument/2006/relationships/ctrlProp" Target="../ctrlProps/ctrlProp178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6.xml"/><Relationship Id="rId13" Type="http://schemas.openxmlformats.org/officeDocument/2006/relationships/ctrlProp" Target="../ctrlProps/ctrlProp191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85.xml"/><Relationship Id="rId12" Type="http://schemas.openxmlformats.org/officeDocument/2006/relationships/ctrlProp" Target="../ctrlProps/ctrlProp190.xml"/><Relationship Id="rId17" Type="http://schemas.openxmlformats.org/officeDocument/2006/relationships/ctrlProp" Target="../ctrlProps/ctrlProp195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194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84.xml"/><Relationship Id="rId11" Type="http://schemas.openxmlformats.org/officeDocument/2006/relationships/ctrlProp" Target="../ctrlProps/ctrlProp189.xml"/><Relationship Id="rId5" Type="http://schemas.openxmlformats.org/officeDocument/2006/relationships/ctrlProp" Target="../ctrlProps/ctrlProp183.xml"/><Relationship Id="rId15" Type="http://schemas.openxmlformats.org/officeDocument/2006/relationships/ctrlProp" Target="../ctrlProps/ctrlProp193.xml"/><Relationship Id="rId10" Type="http://schemas.openxmlformats.org/officeDocument/2006/relationships/ctrlProp" Target="../ctrlProps/ctrlProp188.xml"/><Relationship Id="rId4" Type="http://schemas.openxmlformats.org/officeDocument/2006/relationships/ctrlProp" Target="../ctrlProps/ctrlProp182.xml"/><Relationship Id="rId9" Type="http://schemas.openxmlformats.org/officeDocument/2006/relationships/ctrlProp" Target="../ctrlProps/ctrlProp187.xml"/><Relationship Id="rId14" Type="http://schemas.openxmlformats.org/officeDocument/2006/relationships/ctrlProp" Target="../ctrlProps/ctrlProp192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0.xml"/><Relationship Id="rId13" Type="http://schemas.openxmlformats.org/officeDocument/2006/relationships/ctrlProp" Target="../ctrlProps/ctrlProp205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99.xml"/><Relationship Id="rId12" Type="http://schemas.openxmlformats.org/officeDocument/2006/relationships/ctrlProp" Target="../ctrlProps/ctrlProp204.xml"/><Relationship Id="rId17" Type="http://schemas.openxmlformats.org/officeDocument/2006/relationships/ctrlProp" Target="../ctrlProps/ctrlProp209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208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98.xml"/><Relationship Id="rId11" Type="http://schemas.openxmlformats.org/officeDocument/2006/relationships/ctrlProp" Target="../ctrlProps/ctrlProp203.xml"/><Relationship Id="rId5" Type="http://schemas.openxmlformats.org/officeDocument/2006/relationships/ctrlProp" Target="../ctrlProps/ctrlProp197.xml"/><Relationship Id="rId15" Type="http://schemas.openxmlformats.org/officeDocument/2006/relationships/ctrlProp" Target="../ctrlProps/ctrlProp207.xml"/><Relationship Id="rId10" Type="http://schemas.openxmlformats.org/officeDocument/2006/relationships/ctrlProp" Target="../ctrlProps/ctrlProp202.xml"/><Relationship Id="rId4" Type="http://schemas.openxmlformats.org/officeDocument/2006/relationships/ctrlProp" Target="../ctrlProps/ctrlProp196.xml"/><Relationship Id="rId9" Type="http://schemas.openxmlformats.org/officeDocument/2006/relationships/ctrlProp" Target="../ctrlProps/ctrlProp201.xml"/><Relationship Id="rId14" Type="http://schemas.openxmlformats.org/officeDocument/2006/relationships/ctrlProp" Target="../ctrlProps/ctrlProp2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13" Type="http://schemas.openxmlformats.org/officeDocument/2006/relationships/ctrlProp" Target="../ctrlProps/ctrlProp3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17" Type="http://schemas.openxmlformats.org/officeDocument/2006/relationships/ctrlProp" Target="../ctrlProps/ctrlProp4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5" Type="http://schemas.openxmlformats.org/officeDocument/2006/relationships/ctrlProp" Target="../ctrlProps/ctrlProp3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4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10" Type="http://schemas.openxmlformats.org/officeDocument/2006/relationships/ctrlProp" Target="../ctrlProps/ctrlProp48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0.xml"/><Relationship Id="rId13" Type="http://schemas.openxmlformats.org/officeDocument/2006/relationships/ctrlProp" Target="../ctrlProps/ctrlProp6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9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8.xml"/><Relationship Id="rId11" Type="http://schemas.openxmlformats.org/officeDocument/2006/relationships/ctrlProp" Target="../ctrlProps/ctrlProp63.xml"/><Relationship Id="rId5" Type="http://schemas.openxmlformats.org/officeDocument/2006/relationships/ctrlProp" Target="../ctrlProps/ctrlProp57.xml"/><Relationship Id="rId15" Type="http://schemas.openxmlformats.org/officeDocument/2006/relationships/ctrlProp" Target="../ctrlProps/ctrlProp67.xml"/><Relationship Id="rId10" Type="http://schemas.openxmlformats.org/officeDocument/2006/relationships/ctrlProp" Target="../ctrlProps/ctrlProp62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4" Type="http://schemas.openxmlformats.org/officeDocument/2006/relationships/ctrlProp" Target="../ctrlProps/ctrlProp66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8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10" Type="http://schemas.openxmlformats.org/officeDocument/2006/relationships/ctrlProp" Target="../ctrlProps/ctrlProp76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10" Type="http://schemas.openxmlformats.org/officeDocument/2006/relationships/ctrlProp" Target="../ctrlProps/ctrlProp90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4"/>
  <sheetViews>
    <sheetView tabSelected="1" zoomScaleNormal="100" zoomScaleSheetLayoutView="130" workbookViewId="0">
      <selection activeCell="N2" sqref="N2:O2"/>
    </sheetView>
  </sheetViews>
  <sheetFormatPr defaultColWidth="8.625" defaultRowHeight="15" x14ac:dyDescent="0.25"/>
  <cols>
    <col min="1" max="15" width="5.375" style="1" customWidth="1"/>
    <col min="16" max="16" width="79.375" style="5" bestFit="1" customWidth="1"/>
    <col min="17" max="18" width="4.75" style="1" customWidth="1"/>
    <col min="19" max="19" width="4.75" style="1" hidden="1" customWidth="1"/>
    <col min="20" max="21" width="8.25" style="112" hidden="1" customWidth="1"/>
    <col min="22" max="29" width="8.625" style="112" hidden="1" customWidth="1"/>
    <col min="30" max="34" width="8.625" style="1" hidden="1" customWidth="1"/>
    <col min="35" max="35" width="10.625" style="1" hidden="1" customWidth="1"/>
    <col min="36" max="36" width="10.5" style="1" hidden="1" customWidth="1"/>
    <col min="37" max="37" width="32.875" style="1" hidden="1" customWidth="1"/>
    <col min="38" max="38" width="8.625" style="1" hidden="1" customWidth="1"/>
    <col min="39" max="39" width="13.25" style="1" hidden="1" customWidth="1"/>
    <col min="40" max="40" width="8.625" style="1" customWidth="1"/>
    <col min="41" max="16384" width="8.625" style="1"/>
  </cols>
  <sheetData>
    <row r="1" spans="1:39" x14ac:dyDescent="0.25">
      <c r="P1" s="142" t="s">
        <v>175</v>
      </c>
      <c r="AK1" s="1" t="s">
        <v>163</v>
      </c>
      <c r="AL1" s="1" t="s">
        <v>159</v>
      </c>
      <c r="AM1" s="1" t="s">
        <v>100</v>
      </c>
    </row>
    <row r="2" spans="1:39" x14ac:dyDescent="0.25">
      <c r="M2" s="139" t="str">
        <f>VLOOKUP(A7,AK1:AM3,2,FALSE)</f>
        <v xml:space="preserve">N.Es. </v>
      </c>
      <c r="N2" s="160"/>
      <c r="O2" s="160"/>
      <c r="P2" s="5" t="s">
        <v>107</v>
      </c>
      <c r="AK2" s="1" t="s">
        <v>164</v>
      </c>
      <c r="AL2" s="1" t="s">
        <v>160</v>
      </c>
      <c r="AM2" s="1" t="s">
        <v>162</v>
      </c>
    </row>
    <row r="3" spans="1:39" x14ac:dyDescent="0.25">
      <c r="AK3" s="1" t="s">
        <v>165</v>
      </c>
      <c r="AL3" s="1" t="s">
        <v>166</v>
      </c>
      <c r="AM3" s="1" t="s">
        <v>167</v>
      </c>
    </row>
    <row r="6" spans="1:39" ht="18.75" x14ac:dyDescent="0.3">
      <c r="A6" s="164" t="s">
        <v>19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39" x14ac:dyDescent="0.25">
      <c r="A7" s="165" t="s">
        <v>163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5" t="s">
        <v>161</v>
      </c>
    </row>
    <row r="8" spans="1:39" s="114" customFormat="1" ht="15.75" x14ac:dyDescent="0.25">
      <c r="A8" s="155" t="str">
        <f>VLOOKUP(A7,AK1:AM3,3,FALSE)</f>
        <v>promossa da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13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9" spans="1:39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5" t="s">
        <v>168</v>
      </c>
    </row>
    <row r="10" spans="1:39" x14ac:dyDescent="0.25">
      <c r="A10" s="155" t="str">
        <f>IF(A7=AK1,"contro","")</f>
        <v>contro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77"/>
    </row>
    <row r="11" spans="1:39" x14ac:dyDescent="0.2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5" t="str">
        <f>IF(A7=AK1,"Indicare gli esecutati","")</f>
        <v>Indicare gli esecutati</v>
      </c>
    </row>
    <row r="12" spans="1:39" x14ac:dyDescent="0.25">
      <c r="P12" s="116"/>
    </row>
    <row r="13" spans="1:39" x14ac:dyDescent="0.25">
      <c r="A13" s="150" t="s">
        <v>98</v>
      </c>
      <c r="B13" s="150"/>
      <c r="C13" s="150"/>
      <c r="D13" s="150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5" t="s">
        <v>104</v>
      </c>
    </row>
    <row r="14" spans="1:39" x14ac:dyDescent="0.25">
      <c r="A14" s="150" t="s">
        <v>99</v>
      </c>
      <c r="B14" s="150"/>
      <c r="C14" s="150"/>
      <c r="D14" s="150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5" t="s">
        <v>105</v>
      </c>
    </row>
    <row r="15" spans="1:39" x14ac:dyDescent="0.25">
      <c r="A15" s="161" t="s">
        <v>102</v>
      </c>
      <c r="B15" s="161"/>
      <c r="C15" s="161"/>
      <c r="D15" s="161"/>
      <c r="E15" s="126"/>
      <c r="F15" s="111"/>
      <c r="P15" s="145" t="s">
        <v>186</v>
      </c>
    </row>
    <row r="16" spans="1:39" x14ac:dyDescent="0.25">
      <c r="S16" s="5"/>
      <c r="T16" s="117">
        <v>1</v>
      </c>
      <c r="U16" s="117">
        <v>2</v>
      </c>
      <c r="V16" s="117">
        <v>3</v>
      </c>
      <c r="W16" s="117">
        <v>4</v>
      </c>
      <c r="X16" s="117">
        <v>5</v>
      </c>
      <c r="Y16" s="117">
        <v>6</v>
      </c>
      <c r="Z16" s="117">
        <v>7</v>
      </c>
      <c r="AA16" s="117">
        <v>8</v>
      </c>
      <c r="AB16" s="117">
        <v>9</v>
      </c>
      <c r="AC16" s="117">
        <v>10</v>
      </c>
      <c r="AD16" s="117">
        <v>11</v>
      </c>
      <c r="AE16" s="117">
        <v>12</v>
      </c>
      <c r="AF16" s="117">
        <v>13</v>
      </c>
      <c r="AG16" s="117">
        <v>14</v>
      </c>
      <c r="AH16" s="117">
        <v>15</v>
      </c>
      <c r="AJ16" s="4" t="s">
        <v>80</v>
      </c>
    </row>
    <row r="17" spans="1:36" ht="19.5" x14ac:dyDescent="0.35">
      <c r="A17" s="166" t="s">
        <v>101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S17" s="6" t="s">
        <v>73</v>
      </c>
      <c r="T17" s="118">
        <f ca="1">INDIRECT("'ONORARI LOTTO "&amp;COLUMN(A$1)&amp;"'!h7")</f>
        <v>700</v>
      </c>
      <c r="U17" s="118">
        <f t="shared" ref="U17:AH17" ca="1" si="0">INDIRECT("'ONORARI LOTTO "&amp;COLUMN(B$1)&amp;"'!h7")</f>
        <v>700</v>
      </c>
      <c r="V17" s="118">
        <f t="shared" ca="1" si="0"/>
        <v>700</v>
      </c>
      <c r="W17" s="118">
        <f t="shared" ca="1" si="0"/>
        <v>700</v>
      </c>
      <c r="X17" s="118">
        <f t="shared" ca="1" si="0"/>
        <v>700</v>
      </c>
      <c r="Y17" s="118">
        <f t="shared" ca="1" si="0"/>
        <v>700</v>
      </c>
      <c r="Z17" s="118">
        <f t="shared" ca="1" si="0"/>
        <v>700</v>
      </c>
      <c r="AA17" s="118">
        <f t="shared" ca="1" si="0"/>
        <v>700</v>
      </c>
      <c r="AB17" s="118">
        <f t="shared" ca="1" si="0"/>
        <v>700</v>
      </c>
      <c r="AC17" s="118">
        <f t="shared" ca="1" si="0"/>
        <v>700</v>
      </c>
      <c r="AD17" s="118">
        <f t="shared" ca="1" si="0"/>
        <v>700</v>
      </c>
      <c r="AE17" s="118">
        <f t="shared" ca="1" si="0"/>
        <v>700</v>
      </c>
      <c r="AF17" s="118">
        <f t="shared" ca="1" si="0"/>
        <v>700</v>
      </c>
      <c r="AG17" s="118">
        <f t="shared" ca="1" si="0"/>
        <v>700</v>
      </c>
      <c r="AH17" s="118">
        <f t="shared" ca="1" si="0"/>
        <v>700</v>
      </c>
      <c r="AJ17" s="119">
        <f ca="1">SUM(T17:OFFSET(S17,,$E$15))</f>
        <v>700</v>
      </c>
    </row>
    <row r="18" spans="1:36" x14ac:dyDescent="0.25">
      <c r="S18" s="6" t="s">
        <v>74</v>
      </c>
      <c r="T18" s="118">
        <f ca="1">INDIRECT("'ONORARI LOTTO "&amp;COLUMN(A$1)&amp;"'!h12")</f>
        <v>700</v>
      </c>
      <c r="U18" s="118">
        <f t="shared" ref="U18:AH18" ca="1" si="1">INDIRECT("'ONORARI LOTTO "&amp;COLUMN(B$1)&amp;"'!h12")</f>
        <v>700</v>
      </c>
      <c r="V18" s="118">
        <f t="shared" ca="1" si="1"/>
        <v>700</v>
      </c>
      <c r="W18" s="118">
        <f t="shared" ca="1" si="1"/>
        <v>700</v>
      </c>
      <c r="X18" s="118">
        <f t="shared" ca="1" si="1"/>
        <v>700</v>
      </c>
      <c r="Y18" s="118">
        <f t="shared" ca="1" si="1"/>
        <v>700</v>
      </c>
      <c r="Z18" s="118">
        <f t="shared" ca="1" si="1"/>
        <v>700</v>
      </c>
      <c r="AA18" s="118">
        <f t="shared" ca="1" si="1"/>
        <v>700</v>
      </c>
      <c r="AB18" s="118">
        <f t="shared" ca="1" si="1"/>
        <v>700</v>
      </c>
      <c r="AC18" s="118">
        <f t="shared" ca="1" si="1"/>
        <v>700</v>
      </c>
      <c r="AD18" s="118">
        <f t="shared" ca="1" si="1"/>
        <v>700</v>
      </c>
      <c r="AE18" s="118">
        <f t="shared" ca="1" si="1"/>
        <v>700</v>
      </c>
      <c r="AF18" s="118">
        <f t="shared" ca="1" si="1"/>
        <v>700</v>
      </c>
      <c r="AG18" s="118">
        <f t="shared" ca="1" si="1"/>
        <v>700</v>
      </c>
      <c r="AH18" s="118">
        <f t="shared" ca="1" si="1"/>
        <v>700</v>
      </c>
      <c r="AJ18" s="119">
        <f ca="1">SUM(T18:OFFSET(S18,,$E$15))</f>
        <v>700</v>
      </c>
    </row>
    <row r="19" spans="1:36" x14ac:dyDescent="0.25">
      <c r="A19" s="162" t="s">
        <v>103</v>
      </c>
      <c r="B19" s="162"/>
      <c r="C19" s="162"/>
      <c r="D19" s="178"/>
      <c r="E19" s="178"/>
      <c r="F19" s="178"/>
      <c r="G19" s="178"/>
      <c r="H19" s="178"/>
      <c r="I19" s="178"/>
      <c r="J19" s="181" t="s">
        <v>185</v>
      </c>
      <c r="K19" s="181"/>
      <c r="L19" s="179"/>
      <c r="M19" s="179"/>
      <c r="N19" s="179"/>
      <c r="O19" s="179"/>
      <c r="P19" s="5" t="s">
        <v>106</v>
      </c>
      <c r="S19" s="6" t="s">
        <v>75</v>
      </c>
      <c r="T19" s="118">
        <f ca="1">INDIRECT("'ONORARI LOTTO "&amp;COLUMN(A$1)&amp;"'!h15")</f>
        <v>0</v>
      </c>
      <c r="U19" s="118">
        <f t="shared" ref="U19:AH19" ca="1" si="2">INDIRECT("'ONORARI LOTTO "&amp;COLUMN(B$1)&amp;"'!h15")</f>
        <v>0</v>
      </c>
      <c r="V19" s="118">
        <f t="shared" ca="1" si="2"/>
        <v>0</v>
      </c>
      <c r="W19" s="118">
        <f t="shared" ca="1" si="2"/>
        <v>0</v>
      </c>
      <c r="X19" s="118">
        <f t="shared" ca="1" si="2"/>
        <v>0</v>
      </c>
      <c r="Y19" s="118">
        <f t="shared" ca="1" si="2"/>
        <v>0</v>
      </c>
      <c r="Z19" s="118">
        <f t="shared" ca="1" si="2"/>
        <v>0</v>
      </c>
      <c r="AA19" s="118">
        <f t="shared" ca="1" si="2"/>
        <v>0</v>
      </c>
      <c r="AB19" s="118">
        <f t="shared" ca="1" si="2"/>
        <v>0</v>
      </c>
      <c r="AC19" s="118">
        <f t="shared" ca="1" si="2"/>
        <v>0</v>
      </c>
      <c r="AD19" s="118">
        <f t="shared" ca="1" si="2"/>
        <v>0</v>
      </c>
      <c r="AE19" s="118">
        <f t="shared" ca="1" si="2"/>
        <v>0</v>
      </c>
      <c r="AF19" s="118">
        <f t="shared" ca="1" si="2"/>
        <v>0</v>
      </c>
      <c r="AG19" s="118">
        <f t="shared" ca="1" si="2"/>
        <v>0</v>
      </c>
      <c r="AH19" s="118">
        <f t="shared" ca="1" si="2"/>
        <v>0</v>
      </c>
      <c r="AJ19" s="119">
        <f ca="1">SUM(T19:OFFSET(S19,,$E$15))</f>
        <v>0</v>
      </c>
    </row>
    <row r="20" spans="1:36" ht="15" customHeight="1" x14ac:dyDescent="0.25">
      <c r="A20" s="179"/>
      <c r="B20" s="179"/>
      <c r="C20" s="179"/>
      <c r="D20" s="179"/>
      <c r="E20" s="179"/>
      <c r="F20" s="179"/>
      <c r="G20" s="179"/>
      <c r="H20" s="180" t="s">
        <v>187</v>
      </c>
      <c r="I20" s="180"/>
      <c r="J20" s="180"/>
      <c r="K20" s="180"/>
      <c r="L20" s="180"/>
      <c r="M20" s="180"/>
      <c r="N20" s="180"/>
      <c r="O20" s="180"/>
      <c r="P20" s="175" t="s">
        <v>183</v>
      </c>
      <c r="S20" s="6" t="s">
        <v>76</v>
      </c>
      <c r="T20" s="118">
        <f ca="1">INDIRECT("'ONORARI LOTTO "&amp;COLUMN(A$1)&amp;"'!h18")</f>
        <v>0</v>
      </c>
      <c r="U20" s="118">
        <f t="shared" ref="U20:AH20" ca="1" si="3">INDIRECT("'ONORARI LOTTO "&amp;COLUMN(B$1)&amp;"'!h18")</f>
        <v>0</v>
      </c>
      <c r="V20" s="118">
        <f t="shared" ca="1" si="3"/>
        <v>0</v>
      </c>
      <c r="W20" s="118">
        <f t="shared" ca="1" si="3"/>
        <v>0</v>
      </c>
      <c r="X20" s="118">
        <f t="shared" ca="1" si="3"/>
        <v>0</v>
      </c>
      <c r="Y20" s="118">
        <f t="shared" ca="1" si="3"/>
        <v>0</v>
      </c>
      <c r="Z20" s="118">
        <f t="shared" ca="1" si="3"/>
        <v>0</v>
      </c>
      <c r="AA20" s="118">
        <f t="shared" ca="1" si="3"/>
        <v>0</v>
      </c>
      <c r="AB20" s="118">
        <f t="shared" ca="1" si="3"/>
        <v>0</v>
      </c>
      <c r="AC20" s="118">
        <f t="shared" ca="1" si="3"/>
        <v>0</v>
      </c>
      <c r="AD20" s="118">
        <f t="shared" ca="1" si="3"/>
        <v>0</v>
      </c>
      <c r="AE20" s="118">
        <f t="shared" ca="1" si="3"/>
        <v>0</v>
      </c>
      <c r="AF20" s="118">
        <f t="shared" ca="1" si="3"/>
        <v>0</v>
      </c>
      <c r="AG20" s="118">
        <f t="shared" ca="1" si="3"/>
        <v>0</v>
      </c>
      <c r="AH20" s="118">
        <f t="shared" ca="1" si="3"/>
        <v>0</v>
      </c>
      <c r="AJ20" s="119">
        <f ca="1">SUM(T20:OFFSET(S20,,$E$15))</f>
        <v>0</v>
      </c>
    </row>
    <row r="21" spans="1:36" x14ac:dyDescent="0.25">
      <c r="A21" s="180" t="s">
        <v>188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75"/>
      <c r="S21" s="6" t="s">
        <v>77</v>
      </c>
      <c r="T21" s="118">
        <f ca="1">INDIRECT("'ONORARI LOTTO "&amp;COLUMN(A$1)&amp;"'!h29")</f>
        <v>0</v>
      </c>
      <c r="U21" s="118">
        <f t="shared" ref="U21:AH21" ca="1" si="4">INDIRECT("'ONORARI LOTTO "&amp;COLUMN(B$1)&amp;"'!h29")</f>
        <v>0</v>
      </c>
      <c r="V21" s="118">
        <f t="shared" ca="1" si="4"/>
        <v>0</v>
      </c>
      <c r="W21" s="118">
        <f t="shared" ca="1" si="4"/>
        <v>0</v>
      </c>
      <c r="X21" s="118">
        <f t="shared" ca="1" si="4"/>
        <v>0</v>
      </c>
      <c r="Y21" s="118">
        <f t="shared" ca="1" si="4"/>
        <v>0</v>
      </c>
      <c r="Z21" s="118">
        <f t="shared" ca="1" si="4"/>
        <v>0</v>
      </c>
      <c r="AA21" s="118">
        <f t="shared" ca="1" si="4"/>
        <v>0</v>
      </c>
      <c r="AB21" s="118">
        <f t="shared" ca="1" si="4"/>
        <v>0</v>
      </c>
      <c r="AC21" s="118">
        <f t="shared" ca="1" si="4"/>
        <v>0</v>
      </c>
      <c r="AD21" s="118">
        <f t="shared" ca="1" si="4"/>
        <v>0</v>
      </c>
      <c r="AE21" s="118">
        <f t="shared" ca="1" si="4"/>
        <v>0</v>
      </c>
      <c r="AF21" s="118">
        <f t="shared" ca="1" si="4"/>
        <v>0</v>
      </c>
      <c r="AG21" s="118">
        <f t="shared" ca="1" si="4"/>
        <v>0</v>
      </c>
      <c r="AH21" s="118">
        <f t="shared" ca="1" si="4"/>
        <v>0</v>
      </c>
      <c r="AJ21" s="119">
        <f ca="1">SUM(T21:OFFSET(S21,,$E$15))</f>
        <v>0</v>
      </c>
    </row>
    <row r="22" spans="1:36" ht="15" customHeight="1" x14ac:dyDescent="0.25">
      <c r="A22" s="163" t="s">
        <v>108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75" t="s">
        <v>183</v>
      </c>
      <c r="S22" s="6" t="s">
        <v>78</v>
      </c>
      <c r="T22" s="118">
        <f ca="1">INDIRECT("'ONORARI LOTTO "&amp;COLUMN(A$1)&amp;"'!h41")</f>
        <v>0</v>
      </c>
      <c r="U22" s="118">
        <f t="shared" ref="U22:AH22" ca="1" si="5">INDIRECT("'ONORARI LOTTO "&amp;COLUMN(B$1)&amp;"'!h41")</f>
        <v>0</v>
      </c>
      <c r="V22" s="118">
        <f t="shared" ca="1" si="5"/>
        <v>0</v>
      </c>
      <c r="W22" s="118">
        <f t="shared" ca="1" si="5"/>
        <v>0</v>
      </c>
      <c r="X22" s="118">
        <f t="shared" ca="1" si="5"/>
        <v>0</v>
      </c>
      <c r="Y22" s="118">
        <f t="shared" ca="1" si="5"/>
        <v>0</v>
      </c>
      <c r="Z22" s="118">
        <f t="shared" ca="1" si="5"/>
        <v>0</v>
      </c>
      <c r="AA22" s="118">
        <f t="shared" ca="1" si="5"/>
        <v>0</v>
      </c>
      <c r="AB22" s="118">
        <f t="shared" ca="1" si="5"/>
        <v>0</v>
      </c>
      <c r="AC22" s="118">
        <f t="shared" ca="1" si="5"/>
        <v>0</v>
      </c>
      <c r="AD22" s="118">
        <f t="shared" ca="1" si="5"/>
        <v>0</v>
      </c>
      <c r="AE22" s="118">
        <f t="shared" ca="1" si="5"/>
        <v>0</v>
      </c>
      <c r="AF22" s="118">
        <f t="shared" ca="1" si="5"/>
        <v>0</v>
      </c>
      <c r="AG22" s="118">
        <f t="shared" ca="1" si="5"/>
        <v>0</v>
      </c>
      <c r="AH22" s="118">
        <f t="shared" ca="1" si="5"/>
        <v>0</v>
      </c>
      <c r="AJ22" s="119">
        <f ca="1">SUM(T22:OFFSET(S22,,$E$15))</f>
        <v>0</v>
      </c>
    </row>
    <row r="23" spans="1:36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75"/>
      <c r="S23" s="6" t="s">
        <v>79</v>
      </c>
      <c r="T23" s="118">
        <f ca="1">INDIRECT("'ONORARI LOTTO "&amp;COLUMN(A$1)&amp;"'!h54")</f>
        <v>0</v>
      </c>
      <c r="U23" s="118">
        <f t="shared" ref="U23:AH23" ca="1" si="6">INDIRECT("'ONORARI LOTTO "&amp;COLUMN(B$1)&amp;"'!h54")</f>
        <v>0</v>
      </c>
      <c r="V23" s="118">
        <f t="shared" ca="1" si="6"/>
        <v>0</v>
      </c>
      <c r="W23" s="118">
        <f t="shared" ca="1" si="6"/>
        <v>0</v>
      </c>
      <c r="X23" s="118">
        <f t="shared" ca="1" si="6"/>
        <v>0</v>
      </c>
      <c r="Y23" s="118">
        <f t="shared" ca="1" si="6"/>
        <v>0</v>
      </c>
      <c r="Z23" s="118">
        <f t="shared" ca="1" si="6"/>
        <v>0</v>
      </c>
      <c r="AA23" s="118">
        <f t="shared" ca="1" si="6"/>
        <v>0</v>
      </c>
      <c r="AB23" s="118">
        <f t="shared" ca="1" si="6"/>
        <v>0</v>
      </c>
      <c r="AC23" s="118">
        <f t="shared" ca="1" si="6"/>
        <v>0</v>
      </c>
      <c r="AD23" s="118">
        <f t="shared" ca="1" si="6"/>
        <v>0</v>
      </c>
      <c r="AE23" s="118">
        <f t="shared" ca="1" si="6"/>
        <v>0</v>
      </c>
      <c r="AF23" s="118">
        <f t="shared" ca="1" si="6"/>
        <v>0</v>
      </c>
      <c r="AG23" s="118">
        <f t="shared" ca="1" si="6"/>
        <v>0</v>
      </c>
      <c r="AH23" s="118">
        <f t="shared" ca="1" si="6"/>
        <v>0</v>
      </c>
      <c r="AJ23" s="119">
        <f ca="1">SUM(T23:OFFSET(S23,,$E$15))</f>
        <v>0</v>
      </c>
    </row>
    <row r="24" spans="1:36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75"/>
      <c r="S24" s="6" t="s">
        <v>181</v>
      </c>
      <c r="T24" s="118">
        <f ca="1">INDIRECT("'ONORARI LOTTO "&amp;COLUMN(A$1)&amp;"'!h57")</f>
        <v>0</v>
      </c>
      <c r="U24" s="118">
        <f t="shared" ref="U24:AH24" ca="1" si="7">INDIRECT("'ONORARI LOTTO "&amp;COLUMN(B$1)&amp;"'!h57")</f>
        <v>0</v>
      </c>
      <c r="V24" s="118">
        <f t="shared" ca="1" si="7"/>
        <v>0</v>
      </c>
      <c r="W24" s="118">
        <f t="shared" ca="1" si="7"/>
        <v>0</v>
      </c>
      <c r="X24" s="118">
        <f t="shared" ca="1" si="7"/>
        <v>0</v>
      </c>
      <c r="Y24" s="118">
        <f t="shared" ca="1" si="7"/>
        <v>0</v>
      </c>
      <c r="Z24" s="118">
        <f t="shared" ca="1" si="7"/>
        <v>0</v>
      </c>
      <c r="AA24" s="118">
        <f t="shared" ca="1" si="7"/>
        <v>0</v>
      </c>
      <c r="AB24" s="118">
        <f t="shared" ca="1" si="7"/>
        <v>0</v>
      </c>
      <c r="AC24" s="118">
        <f t="shared" ca="1" si="7"/>
        <v>0</v>
      </c>
      <c r="AD24" s="118">
        <f t="shared" ca="1" si="7"/>
        <v>0</v>
      </c>
      <c r="AE24" s="118">
        <f t="shared" ca="1" si="7"/>
        <v>0</v>
      </c>
      <c r="AF24" s="118">
        <f t="shared" ca="1" si="7"/>
        <v>0</v>
      </c>
      <c r="AG24" s="118">
        <f t="shared" ca="1" si="7"/>
        <v>0</v>
      </c>
      <c r="AH24" s="118">
        <f t="shared" ca="1" si="7"/>
        <v>0</v>
      </c>
      <c r="AJ24" s="119">
        <f ca="1">SUM(T24:OFFSET(S24,,$E$15))</f>
        <v>0</v>
      </c>
    </row>
    <row r="25" spans="1:36" ht="15" customHeight="1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75"/>
      <c r="S25" s="6" t="s">
        <v>80</v>
      </c>
      <c r="T25" s="120">
        <f t="shared" ref="T25:AH25" ca="1" si="8">SUM(T17:T23)</f>
        <v>1400</v>
      </c>
      <c r="U25" s="120">
        <f t="shared" ca="1" si="8"/>
        <v>1400</v>
      </c>
      <c r="V25" s="120">
        <f t="shared" ca="1" si="8"/>
        <v>1400</v>
      </c>
      <c r="W25" s="120">
        <f t="shared" ca="1" si="8"/>
        <v>1400</v>
      </c>
      <c r="X25" s="120">
        <f t="shared" ca="1" si="8"/>
        <v>1400</v>
      </c>
      <c r="Y25" s="120">
        <f t="shared" ca="1" si="8"/>
        <v>1400</v>
      </c>
      <c r="Z25" s="120">
        <f t="shared" ca="1" si="8"/>
        <v>1400</v>
      </c>
      <c r="AA25" s="120">
        <f t="shared" ca="1" si="8"/>
        <v>1400</v>
      </c>
      <c r="AB25" s="120">
        <f t="shared" ca="1" si="8"/>
        <v>1400</v>
      </c>
      <c r="AC25" s="120">
        <f t="shared" ca="1" si="8"/>
        <v>1400</v>
      </c>
      <c r="AD25" s="120">
        <f t="shared" ca="1" si="8"/>
        <v>1400</v>
      </c>
      <c r="AE25" s="120">
        <f t="shared" ca="1" si="8"/>
        <v>1400</v>
      </c>
      <c r="AF25" s="120">
        <f t="shared" ca="1" si="8"/>
        <v>1400</v>
      </c>
      <c r="AG25" s="120">
        <f t="shared" ca="1" si="8"/>
        <v>1400</v>
      </c>
      <c r="AH25" s="120">
        <f t="shared" ca="1" si="8"/>
        <v>1400</v>
      </c>
      <c r="AJ25" s="119">
        <f ca="1">SUM(AJ17:AJ23)</f>
        <v>1400</v>
      </c>
    </row>
    <row r="26" spans="1:36" ht="15" customHeight="1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75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6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75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6" ht="14.25" customHeight="1" x14ac:dyDescent="0.25">
      <c r="A28" s="163" t="s">
        <v>115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5" t="s">
        <v>184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6" x14ac:dyDescent="0.25">
      <c r="A29" s="163" t="s">
        <v>112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75" t="s">
        <v>184</v>
      </c>
      <c r="T29" s="1"/>
      <c r="U29" s="1"/>
      <c r="V29" s="1"/>
      <c r="W29" s="1"/>
      <c r="X29" s="1"/>
      <c r="Y29" s="1"/>
      <c r="Z29" s="1"/>
      <c r="AA29" s="121"/>
      <c r="AB29" s="121"/>
      <c r="AC29" s="121"/>
      <c r="AD29" s="121"/>
    </row>
    <row r="30" spans="1:36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75"/>
      <c r="T30" s="1"/>
      <c r="U30" s="1"/>
      <c r="V30" s="1"/>
      <c r="W30" s="1"/>
      <c r="X30" s="1"/>
      <c r="Y30" s="1"/>
      <c r="Z30" s="1"/>
      <c r="AA30" s="1"/>
      <c r="AB30" s="121"/>
      <c r="AC30" s="1"/>
    </row>
    <row r="31" spans="1:36" ht="15.75" customHeight="1" x14ac:dyDescent="0.25">
      <c r="A31" s="169" t="s">
        <v>109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5" t="s">
        <v>183</v>
      </c>
      <c r="T31" s="1"/>
      <c r="U31" s="1"/>
      <c r="V31" s="1"/>
      <c r="W31" s="1"/>
      <c r="X31" s="1"/>
      <c r="Y31" s="1"/>
      <c r="Z31" s="1"/>
      <c r="AA31" s="121"/>
      <c r="AB31" s="121"/>
      <c r="AC31" s="1"/>
    </row>
    <row r="32" spans="1:36" x14ac:dyDescent="0.25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75"/>
      <c r="T32" s="1"/>
      <c r="U32" s="1"/>
      <c r="V32" s="1"/>
      <c r="W32" s="1"/>
      <c r="X32" s="1"/>
      <c r="Y32" s="1"/>
      <c r="Z32" s="1"/>
      <c r="AA32" s="1"/>
      <c r="AB32" s="121"/>
      <c r="AC32" s="1"/>
    </row>
    <row r="33" spans="1:36" ht="15" customHeight="1" x14ac:dyDescent="0.25">
      <c r="A33" s="169" t="s">
        <v>110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75" t="s">
        <v>184</v>
      </c>
      <c r="T33" s="1"/>
      <c r="U33" s="1"/>
      <c r="V33" s="1"/>
      <c r="W33" s="1"/>
      <c r="X33" s="1"/>
      <c r="Y33" s="1"/>
      <c r="Z33" s="1"/>
      <c r="AA33" s="1"/>
      <c r="AB33" s="121"/>
      <c r="AC33" s="1"/>
    </row>
    <row r="34" spans="1:36" x14ac:dyDescent="0.25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75"/>
      <c r="T34" s="1"/>
      <c r="U34" s="1"/>
      <c r="V34" s="1"/>
      <c r="W34" s="1"/>
      <c r="X34" s="1"/>
      <c r="Y34" s="1"/>
      <c r="Z34" s="1"/>
      <c r="AA34" s="1"/>
      <c r="AB34" s="121"/>
      <c r="AC34" s="1"/>
    </row>
    <row r="35" spans="1:36" ht="15" customHeight="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75"/>
      <c r="T35" s="1"/>
      <c r="U35" s="1"/>
      <c r="V35" s="1"/>
      <c r="W35" s="1"/>
      <c r="X35" s="1"/>
      <c r="Y35" s="1"/>
      <c r="Z35" s="1"/>
      <c r="AA35" s="1"/>
      <c r="AB35" s="121"/>
      <c r="AC35" s="1"/>
    </row>
    <row r="36" spans="1:36" x14ac:dyDescent="0.25">
      <c r="A36" s="170" t="s">
        <v>111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5" t="s">
        <v>184</v>
      </c>
      <c r="AB36" s="121"/>
    </row>
    <row r="37" spans="1:36" x14ac:dyDescent="0.25">
      <c r="A37" s="169" t="s">
        <v>113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75" t="s">
        <v>184</v>
      </c>
    </row>
    <row r="38" spans="1:36" x14ac:dyDescent="0.25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75"/>
    </row>
    <row r="39" spans="1:36" ht="15" customHeight="1" x14ac:dyDescent="0.25">
      <c r="A39" s="169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75"/>
    </row>
    <row r="40" spans="1:36" x14ac:dyDescent="0.25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75"/>
    </row>
    <row r="41" spans="1:36" x14ac:dyDescent="0.25">
      <c r="A41" s="169" t="s">
        <v>114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75" t="s">
        <v>184</v>
      </c>
    </row>
    <row r="42" spans="1:36" x14ac:dyDescent="0.25">
      <c r="A42" s="169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75"/>
    </row>
    <row r="43" spans="1:36" x14ac:dyDescent="0.25">
      <c r="A43" s="169" t="s">
        <v>189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5" t="s">
        <v>184</v>
      </c>
    </row>
    <row r="44" spans="1:36" x14ac:dyDescent="0.25">
      <c r="A44" s="176" t="s">
        <v>116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1:36" ht="14.25" customHeight="1" x14ac:dyDescent="0.25">
      <c r="A45" s="172" t="s">
        <v>117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Q45" s="28"/>
    </row>
    <row r="46" spans="1:36" ht="15" customHeight="1" x14ac:dyDescent="0.25">
      <c r="Q46" s="28"/>
    </row>
    <row r="47" spans="1:36" x14ac:dyDescent="0.25">
      <c r="A47" s="171" t="s">
        <v>118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Q47" s="28"/>
    </row>
    <row r="48" spans="1:36" s="123" customFormat="1" ht="15" customHeight="1" x14ac:dyDescent="0.25">
      <c r="A48" s="24" t="s">
        <v>153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5"/>
      <c r="Q48" s="122"/>
      <c r="S48" s="1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"/>
      <c r="AE48" s="1"/>
      <c r="AF48" s="1"/>
      <c r="AG48" s="1"/>
      <c r="AH48" s="1"/>
      <c r="AI48" s="1"/>
      <c r="AJ48" s="1"/>
    </row>
    <row r="49" spans="1:36" x14ac:dyDescent="0.25">
      <c r="A49" s="1" t="s">
        <v>119</v>
      </c>
      <c r="B49" s="1" t="s">
        <v>129</v>
      </c>
      <c r="M49" s="149">
        <f ca="1">AJ17</f>
        <v>700</v>
      </c>
      <c r="N49" s="149"/>
      <c r="O49" s="149"/>
      <c r="S49" s="123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3"/>
      <c r="AE49" s="123"/>
      <c r="AF49" s="123"/>
      <c r="AG49" s="123"/>
      <c r="AH49" s="123"/>
      <c r="AI49" s="123"/>
      <c r="AJ49" s="123"/>
    </row>
    <row r="50" spans="1:36" x14ac:dyDescent="0.25">
      <c r="A50" s="1" t="s">
        <v>120</v>
      </c>
      <c r="B50" s="1" t="s">
        <v>130</v>
      </c>
      <c r="M50" s="149">
        <f t="shared" ref="M50:M54" ca="1" si="9">AJ18</f>
        <v>700</v>
      </c>
      <c r="N50" s="149"/>
      <c r="O50" s="149"/>
    </row>
    <row r="51" spans="1:36" x14ac:dyDescent="0.25">
      <c r="A51" s="1" t="s">
        <v>121</v>
      </c>
      <c r="B51" s="1" t="s">
        <v>131</v>
      </c>
      <c r="M51" s="149">
        <f t="shared" ca="1" si="9"/>
        <v>0</v>
      </c>
      <c r="N51" s="149"/>
      <c r="O51" s="149"/>
    </row>
    <row r="52" spans="1:36" x14ac:dyDescent="0.25">
      <c r="A52" s="1" t="s">
        <v>122</v>
      </c>
      <c r="B52" s="1" t="s">
        <v>132</v>
      </c>
      <c r="M52" s="149">
        <f t="shared" ca="1" si="9"/>
        <v>0</v>
      </c>
      <c r="N52" s="149"/>
      <c r="O52" s="149"/>
    </row>
    <row r="53" spans="1:36" x14ac:dyDescent="0.25">
      <c r="A53" s="1" t="s">
        <v>123</v>
      </c>
      <c r="B53" s="1" t="s">
        <v>133</v>
      </c>
      <c r="M53" s="149">
        <f t="shared" ca="1" si="9"/>
        <v>0</v>
      </c>
      <c r="N53" s="149"/>
      <c r="O53" s="149"/>
    </row>
    <row r="54" spans="1:36" x14ac:dyDescent="0.25">
      <c r="A54" s="1" t="s">
        <v>124</v>
      </c>
      <c r="B54" s="1" t="s">
        <v>134</v>
      </c>
      <c r="M54" s="149">
        <f t="shared" ca="1" si="9"/>
        <v>0</v>
      </c>
      <c r="N54" s="149"/>
      <c r="O54" s="149"/>
    </row>
    <row r="55" spans="1:36" ht="15" customHeight="1" x14ac:dyDescent="0.25">
      <c r="A55" s="150" t="s">
        <v>135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73">
        <f t="shared" ref="M55" ca="1" si="10">SUM(M49:O54)</f>
        <v>1400</v>
      </c>
      <c r="N55" s="174"/>
      <c r="O55" s="174"/>
    </row>
    <row r="57" spans="1:36" ht="15" customHeight="1" x14ac:dyDescent="0.25">
      <c r="A57" s="171" t="s">
        <v>125</v>
      </c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</row>
    <row r="58" spans="1:36" x14ac:dyDescent="0.25">
      <c r="A58" s="177" t="s">
        <v>126</v>
      </c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</row>
    <row r="59" spans="1:36" x14ac:dyDescent="0.2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</row>
    <row r="60" spans="1:36" x14ac:dyDescent="0.25">
      <c r="A60" s="1" t="s">
        <v>127</v>
      </c>
      <c r="B60" s="1" t="s">
        <v>128</v>
      </c>
      <c r="M60" s="149">
        <f ca="1">AJ23</f>
        <v>0</v>
      </c>
      <c r="N60" s="149"/>
      <c r="O60" s="149"/>
    </row>
    <row r="61" spans="1:36" x14ac:dyDescent="0.25">
      <c r="A61" s="150" t="s">
        <v>136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1">
        <f ca="1">M60/2</f>
        <v>0</v>
      </c>
      <c r="N61" s="151"/>
      <c r="O61" s="151"/>
    </row>
    <row r="63" spans="1:36" x14ac:dyDescent="0.25">
      <c r="A63" s="171" t="s">
        <v>137</v>
      </c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</row>
    <row r="64" spans="1:36" x14ac:dyDescent="0.25">
      <c r="A64" s="24" t="s">
        <v>151</v>
      </c>
    </row>
    <row r="65" spans="1:20" x14ac:dyDescent="0.25">
      <c r="B65" s="1" t="s">
        <v>0</v>
      </c>
      <c r="M65" s="149">
        <f>SPESE!K16</f>
        <v>0</v>
      </c>
      <c r="N65" s="149"/>
      <c r="O65" s="149"/>
    </row>
    <row r="66" spans="1:20" x14ac:dyDescent="0.25">
      <c r="B66" s="1" t="s">
        <v>138</v>
      </c>
      <c r="M66" s="149">
        <f>SPESE!K34</f>
        <v>0</v>
      </c>
      <c r="N66" s="149"/>
      <c r="O66" s="149"/>
    </row>
    <row r="67" spans="1:20" x14ac:dyDescent="0.25">
      <c r="A67" s="150" t="s">
        <v>140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1">
        <f t="shared" ref="M67" si="11">SUM(M65:O66)</f>
        <v>0</v>
      </c>
      <c r="N67" s="151"/>
      <c r="O67" s="151"/>
    </row>
    <row r="69" spans="1:20" x14ac:dyDescent="0.25">
      <c r="A69" s="24" t="s">
        <v>152</v>
      </c>
    </row>
    <row r="70" spans="1:20" x14ac:dyDescent="0.25">
      <c r="B70" s="1" t="s">
        <v>139</v>
      </c>
      <c r="M70" s="149">
        <f>SPESE!K52</f>
        <v>0</v>
      </c>
      <c r="N70" s="149"/>
      <c r="O70" s="149"/>
    </row>
    <row r="71" spans="1:20" x14ac:dyDescent="0.25">
      <c r="A71" s="150" t="s">
        <v>141</v>
      </c>
      <c r="B71" s="150"/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1">
        <f t="shared" ref="M71" si="12">SUM(M70)</f>
        <v>0</v>
      </c>
      <c r="N71" s="151"/>
      <c r="O71" s="151"/>
    </row>
    <row r="73" spans="1:20" x14ac:dyDescent="0.25">
      <c r="A73" s="171" t="s">
        <v>142</v>
      </c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</row>
    <row r="75" spans="1:20" x14ac:dyDescent="0.25">
      <c r="A75" s="172" t="s">
        <v>143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21" t="s">
        <v>182</v>
      </c>
    </row>
    <row r="76" spans="1:20" x14ac:dyDescent="0.25">
      <c r="A76" s="153">
        <f ca="1">M55-P76</f>
        <v>1400</v>
      </c>
      <c r="B76" s="153"/>
      <c r="C76" s="153"/>
      <c r="D76" s="1" t="s">
        <v>144</v>
      </c>
      <c r="P76" s="147"/>
    </row>
    <row r="77" spans="1:20" x14ac:dyDescent="0.25">
      <c r="A77" s="153">
        <f>M67</f>
        <v>0</v>
      </c>
      <c r="B77" s="153"/>
      <c r="C77" s="153"/>
      <c r="D77" s="1" t="s">
        <v>146</v>
      </c>
    </row>
    <row r="78" spans="1:20" x14ac:dyDescent="0.25">
      <c r="A78" s="153">
        <f>M71</f>
        <v>0</v>
      </c>
      <c r="B78" s="153"/>
      <c r="C78" s="153"/>
      <c r="D78" s="1" t="s">
        <v>145</v>
      </c>
      <c r="T78" s="146"/>
    </row>
    <row r="80" spans="1:20" x14ac:dyDescent="0.25">
      <c r="A80" s="1" t="s">
        <v>147</v>
      </c>
      <c r="P80" s="21" t="s">
        <v>182</v>
      </c>
    </row>
    <row r="81" spans="1:17" x14ac:dyDescent="0.25">
      <c r="A81" s="153">
        <f ca="1">M61-P81</f>
        <v>0</v>
      </c>
      <c r="B81" s="153"/>
      <c r="C81" s="153"/>
      <c r="D81" s="1" t="s">
        <v>144</v>
      </c>
      <c r="P81" s="147"/>
    </row>
    <row r="83" spans="1:17" x14ac:dyDescent="0.25">
      <c r="A83" s="154" t="s">
        <v>148</v>
      </c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</row>
    <row r="84" spans="1:17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</row>
    <row r="86" spans="1:17" x14ac:dyDescent="0.25">
      <c r="A86" s="156" t="s">
        <v>176</v>
      </c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</row>
    <row r="87" spans="1:17" x14ac:dyDescent="0.25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</row>
    <row r="89" spans="1:17" x14ac:dyDescent="0.25">
      <c r="A89" s="157"/>
      <c r="B89" s="157"/>
      <c r="C89" s="157"/>
      <c r="D89" s="158"/>
      <c r="E89" s="158"/>
      <c r="F89" s="158"/>
      <c r="K89" s="159" t="s">
        <v>150</v>
      </c>
      <c r="L89" s="159"/>
      <c r="M89" s="159"/>
      <c r="P89" s="5" t="s">
        <v>149</v>
      </c>
    </row>
    <row r="91" spans="1:17" x14ac:dyDescent="0.25">
      <c r="J91" s="155">
        <f>D19</f>
        <v>0</v>
      </c>
      <c r="K91" s="155"/>
      <c r="L91" s="155"/>
      <c r="M91" s="155"/>
      <c r="N91" s="155"/>
      <c r="Q91" s="1" t="s">
        <v>193</v>
      </c>
    </row>
    <row r="92" spans="1:17" x14ac:dyDescent="0.25">
      <c r="A92" s="152" t="s">
        <v>190</v>
      </c>
      <c r="B92" s="152"/>
      <c r="C92" s="152"/>
      <c r="D92" s="152"/>
      <c r="E92" s="152"/>
      <c r="F92" s="152"/>
      <c r="G92" s="148" t="s">
        <v>193</v>
      </c>
      <c r="P92" s="127" t="s">
        <v>174</v>
      </c>
      <c r="Q92" s="1" t="s">
        <v>191</v>
      </c>
    </row>
    <row r="93" spans="1:17" x14ac:dyDescent="0.25">
      <c r="P93" s="5" t="s">
        <v>173</v>
      </c>
      <c r="Q93" s="1" t="s">
        <v>192</v>
      </c>
    </row>
    <row r="94" spans="1:17" x14ac:dyDescent="0.25">
      <c r="P94" s="5" t="s">
        <v>157</v>
      </c>
    </row>
  </sheetData>
  <sheetProtection sheet="1" objects="1" scenarios="1"/>
  <mergeCells count="73">
    <mergeCell ref="P22:P27"/>
    <mergeCell ref="P29:P30"/>
    <mergeCell ref="P31:P32"/>
    <mergeCell ref="P33:P35"/>
    <mergeCell ref="P20:P21"/>
    <mergeCell ref="D19:I19"/>
    <mergeCell ref="L19:O19"/>
    <mergeCell ref="H20:O20"/>
    <mergeCell ref="A20:G20"/>
    <mergeCell ref="A21:O21"/>
    <mergeCell ref="J19:K19"/>
    <mergeCell ref="M55:O55"/>
    <mergeCell ref="P37:P40"/>
    <mergeCell ref="P41:P42"/>
    <mergeCell ref="A63:O63"/>
    <mergeCell ref="M65:O65"/>
    <mergeCell ref="A47:O47"/>
    <mergeCell ref="M49:O49"/>
    <mergeCell ref="A41:O42"/>
    <mergeCell ref="A43:O43"/>
    <mergeCell ref="A45:O45"/>
    <mergeCell ref="A44:O44"/>
    <mergeCell ref="A37:O40"/>
    <mergeCell ref="A55:L55"/>
    <mergeCell ref="A58:O59"/>
    <mergeCell ref="M60:O60"/>
    <mergeCell ref="A9:O9"/>
    <mergeCell ref="A31:O32"/>
    <mergeCell ref="A33:O35"/>
    <mergeCell ref="A36:O36"/>
    <mergeCell ref="A76:C76"/>
    <mergeCell ref="A71:L71"/>
    <mergeCell ref="M71:O71"/>
    <mergeCell ref="A73:O73"/>
    <mergeCell ref="A75:O75"/>
    <mergeCell ref="M61:O61"/>
    <mergeCell ref="M50:O50"/>
    <mergeCell ref="M51:O51"/>
    <mergeCell ref="M52:O52"/>
    <mergeCell ref="M53:O53"/>
    <mergeCell ref="M54:O54"/>
    <mergeCell ref="A57:O57"/>
    <mergeCell ref="N2:O2"/>
    <mergeCell ref="A15:D15"/>
    <mergeCell ref="A19:C19"/>
    <mergeCell ref="A29:O30"/>
    <mergeCell ref="A28:O28"/>
    <mergeCell ref="A22:O27"/>
    <mergeCell ref="A6:O6"/>
    <mergeCell ref="A7:O7"/>
    <mergeCell ref="A17:O17"/>
    <mergeCell ref="A13:D13"/>
    <mergeCell ref="E13:O13"/>
    <mergeCell ref="A14:D14"/>
    <mergeCell ref="E14:O14"/>
    <mergeCell ref="A10:O10"/>
    <mergeCell ref="A11:O11"/>
    <mergeCell ref="A8:O8"/>
    <mergeCell ref="M70:O70"/>
    <mergeCell ref="A67:L67"/>
    <mergeCell ref="M67:O67"/>
    <mergeCell ref="A61:L61"/>
    <mergeCell ref="A92:F92"/>
    <mergeCell ref="A77:C77"/>
    <mergeCell ref="A78:C78"/>
    <mergeCell ref="A81:C81"/>
    <mergeCell ref="A83:O84"/>
    <mergeCell ref="J91:N91"/>
    <mergeCell ref="A86:O87"/>
    <mergeCell ref="A89:C89"/>
    <mergeCell ref="D89:F89"/>
    <mergeCell ref="K89:M89"/>
    <mergeCell ref="M66:O66"/>
  </mergeCells>
  <phoneticPr fontId="22" type="noConversion"/>
  <conditionalFormatting sqref="A20">
    <cfRule type="containsBlanks" dxfId="81" priority="1">
      <formula>LEN(TRIM(A20))=0</formula>
    </cfRule>
  </conditionalFormatting>
  <conditionalFormatting sqref="A89:F89">
    <cfRule type="containsBlanks" dxfId="80" priority="3">
      <formula>LEN(TRIM(A89))=0</formula>
    </cfRule>
  </conditionalFormatting>
  <conditionalFormatting sqref="A9:O9">
    <cfRule type="containsBlanks" dxfId="79" priority="7" stopIfTrue="1">
      <formula>LEN(TRIM(A9))=0</formula>
    </cfRule>
  </conditionalFormatting>
  <conditionalFormatting sqref="A11:O11">
    <cfRule type="notContainsBlanks" priority="4" stopIfTrue="1">
      <formula>LEN(TRIM(A11))&gt;0</formula>
    </cfRule>
    <cfRule type="expression" dxfId="78" priority="5" stopIfTrue="1">
      <formula>$A$7=$AK$1</formula>
    </cfRule>
    <cfRule type="expression" priority="6" stopIfTrue="1">
      <formula>$A$7&lt;&gt;$AK$1</formula>
    </cfRule>
  </conditionalFormatting>
  <conditionalFormatting sqref="E13:O14 E15 D19 A89:F89">
    <cfRule type="containsBlanks" dxfId="77" priority="11">
      <formula>LEN(TRIM(A13))=0</formula>
    </cfRule>
  </conditionalFormatting>
  <conditionalFormatting sqref="L19">
    <cfRule type="containsBlanks" dxfId="76" priority="2">
      <formula>LEN(TRIM(L19))=0</formula>
    </cfRule>
  </conditionalFormatting>
  <conditionalFormatting sqref="N2:O2">
    <cfRule type="containsBlanks" dxfId="75" priority="10" stopIfTrue="1">
      <formula>LEN(TRIM(N2))=0</formula>
    </cfRule>
  </conditionalFormatting>
  <dataValidations xWindow="282" yWindow="525" count="3">
    <dataValidation type="list" allowBlank="1" showInputMessage="1" showErrorMessage="1" sqref="A7:O7">
      <formula1>$AK$1:$AK$3</formula1>
    </dataValidation>
    <dataValidation type="whole" errorStyle="warning" allowBlank="1" showInputMessage="1" showErrorMessage="1" errorTitle="Errore" error="Si deve inserire un numero intero compreso tra 1 e 15." promptTitle="IMPORTANTE" prompt="Inserire un numero intero indicante tutti i lotti formati. In caso di lotto unico indicare 1. Numero massimo di lotti ammessi 15" sqref="E15">
      <formula1>1</formula1>
      <formula2>15</formula2>
    </dataValidation>
    <dataValidation type="list" allowBlank="1" showInputMessage="1" showErrorMessage="1" error="Indicare se la scheda è stata redatta ed allegata." sqref="G92">
      <formula1>$Q$91:$Q$93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5" firstPageNumber="0" orientation="portrait" r:id="rId1"/>
  <headerFooter alignWithMargins="0"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90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39" priority="2" stopIfTrue="1">
      <formula>AND($H$53="",$H$11="")</formula>
    </cfRule>
  </conditionalFormatting>
  <conditionalFormatting sqref="C38:H38">
    <cfRule type="expression" dxfId="38" priority="4" stopIfTrue="1">
      <formula>$O$33</formula>
    </cfRule>
  </conditionalFormatting>
  <conditionalFormatting sqref="C39:H39">
    <cfRule type="expression" dxfId="37" priority="5" stopIfTrue="1">
      <formula>$O$34</formula>
    </cfRule>
  </conditionalFormatting>
  <conditionalFormatting sqref="H43 H11 H21 H53">
    <cfRule type="notContainsBlanks" dxfId="36" priority="3" stopIfTrue="1">
      <formula>LEN(TRIM(H11))&gt;0</formula>
    </cfRule>
  </conditionalFormatting>
  <conditionalFormatting sqref="H43">
    <cfRule type="expression" dxfId="3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3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4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5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6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7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8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9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0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1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2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topLeftCell="A1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91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34" priority="2" stopIfTrue="1">
      <formula>AND($H$53="",$H$11="")</formula>
    </cfRule>
  </conditionalFormatting>
  <conditionalFormatting sqref="C38:H38">
    <cfRule type="expression" dxfId="33" priority="4" stopIfTrue="1">
      <formula>$O$33</formula>
    </cfRule>
  </conditionalFormatting>
  <conditionalFormatting sqref="C39:H39">
    <cfRule type="expression" dxfId="32" priority="5" stopIfTrue="1">
      <formula>$O$34</formula>
    </cfRule>
  </conditionalFormatting>
  <conditionalFormatting sqref="H43 H11 H21 H53">
    <cfRule type="notContainsBlanks" dxfId="31" priority="3" stopIfTrue="1">
      <formula>LEN(TRIM(H11))&gt;0</formula>
    </cfRule>
  </conditionalFormatting>
  <conditionalFormatting sqref="H43">
    <cfRule type="expression" dxfId="3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6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7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8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9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5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topLeftCell="B1" zoomScale="85" zoomScaleNormal="85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92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29" priority="2" stopIfTrue="1">
      <formula>AND($H$53="",$H$11="")</formula>
    </cfRule>
  </conditionalFormatting>
  <conditionalFormatting sqref="C38:H38">
    <cfRule type="expression" dxfId="28" priority="4" stopIfTrue="1">
      <formula>$O$33</formula>
    </cfRule>
  </conditionalFormatting>
  <conditionalFormatting sqref="C39:H39">
    <cfRule type="expression" dxfId="27" priority="5" stopIfTrue="1">
      <formula>$O$34</formula>
    </cfRule>
  </conditionalFormatting>
  <conditionalFormatting sqref="H43 H11 H21 H53">
    <cfRule type="notContainsBlanks" dxfId="26" priority="3" stopIfTrue="1">
      <formula>LEN(TRIM(H11))&gt;0</formula>
    </cfRule>
  </conditionalFormatting>
  <conditionalFormatting sqref="H43">
    <cfRule type="expression" dxfId="2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0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93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24" priority="2" stopIfTrue="1">
      <formula>AND($H$53="",$H$11="")</formula>
    </cfRule>
  </conditionalFormatting>
  <conditionalFormatting sqref="C38:H38">
    <cfRule type="expression" dxfId="23" priority="4" stopIfTrue="1">
      <formula>$O$33</formula>
    </cfRule>
  </conditionalFormatting>
  <conditionalFormatting sqref="C39:H39">
    <cfRule type="expression" dxfId="22" priority="5" stopIfTrue="1">
      <formula>$O$34</formula>
    </cfRule>
  </conditionalFormatting>
  <conditionalFormatting sqref="H43 H11 H21 H53">
    <cfRule type="notContainsBlanks" dxfId="21" priority="3" stopIfTrue="1">
      <formula>LEN(TRIM(H11))&gt;0</formula>
    </cfRule>
  </conditionalFormatting>
  <conditionalFormatting sqref="H43">
    <cfRule type="expression" dxfId="2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94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19" priority="2" stopIfTrue="1">
      <formula>AND($H$53="",$H$11="")</formula>
    </cfRule>
  </conditionalFormatting>
  <conditionalFormatting sqref="C38:H38">
    <cfRule type="expression" dxfId="18" priority="4" stopIfTrue="1">
      <formula>$O$33</formula>
    </cfRule>
  </conditionalFormatting>
  <conditionalFormatting sqref="C39:H39">
    <cfRule type="expression" dxfId="17" priority="5" stopIfTrue="1">
      <formula>$O$34</formula>
    </cfRule>
  </conditionalFormatting>
  <conditionalFormatting sqref="H43 H11 H21 H53">
    <cfRule type="notContainsBlanks" dxfId="16" priority="3" stopIfTrue="1">
      <formula>LEN(TRIM(H11))&gt;0</formula>
    </cfRule>
  </conditionalFormatting>
  <conditionalFormatting sqref="H43">
    <cfRule type="expression" dxfId="1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0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1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7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95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14" priority="2" stopIfTrue="1">
      <formula>AND($H$53="",$H$11="")</formula>
    </cfRule>
  </conditionalFormatting>
  <conditionalFormatting sqref="C38:H38">
    <cfRule type="expression" dxfId="13" priority="4" stopIfTrue="1">
      <formula>$O$33</formula>
    </cfRule>
  </conditionalFormatting>
  <conditionalFormatting sqref="C39:H39">
    <cfRule type="expression" dxfId="12" priority="5" stopIfTrue="1">
      <formula>$O$34</formula>
    </cfRule>
  </conditionalFormatting>
  <conditionalFormatting sqref="H43 H11 H21 H53">
    <cfRule type="notContainsBlanks" dxfId="11" priority="3" stopIfTrue="1">
      <formula>LEN(TRIM(H11))&gt;0</formula>
    </cfRule>
  </conditionalFormatting>
  <conditionalFormatting sqref="H43">
    <cfRule type="expression" dxfId="1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3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4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5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6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7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8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9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0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1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22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="85" zoomScaleNormal="85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96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9" priority="2" stopIfTrue="1">
      <formula>AND($H$53="",$H$11="")</formula>
    </cfRule>
  </conditionalFormatting>
  <conditionalFormatting sqref="C38:H38">
    <cfRule type="expression" dxfId="8" priority="4" stopIfTrue="1">
      <formula>$O$33</formula>
    </cfRule>
  </conditionalFormatting>
  <conditionalFormatting sqref="C39:H39">
    <cfRule type="expression" dxfId="7" priority="5" stopIfTrue="1">
      <formula>$O$34</formula>
    </cfRule>
  </conditionalFormatting>
  <conditionalFormatting sqref="H43 H11 H21 H53">
    <cfRule type="notContainsBlanks" dxfId="6" priority="3" stopIfTrue="1">
      <formula>LEN(TRIM(H11))&gt;0</formula>
    </cfRule>
  </conditionalFormatting>
  <conditionalFormatting sqref="H43">
    <cfRule type="expression" dxfId="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9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97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4" priority="2" stopIfTrue="1">
      <formula>AND($H$53="",$H$11="")</formula>
    </cfRule>
  </conditionalFormatting>
  <conditionalFormatting sqref="C38:H38">
    <cfRule type="expression" dxfId="3" priority="4" stopIfTrue="1">
      <formula>$O$33</formula>
    </cfRule>
  </conditionalFormatting>
  <conditionalFormatting sqref="C39:H39">
    <cfRule type="expression" dxfId="2" priority="5" stopIfTrue="1">
      <formula>$O$34</formula>
    </cfRule>
  </conditionalFormatting>
  <conditionalFormatting sqref="H43 H11 H21 H53">
    <cfRule type="notContainsBlanks" dxfId="1" priority="3" stopIfTrue="1">
      <formula>LEN(TRIM(H11))&gt;0</formula>
    </cfRule>
  </conditionalFormatting>
  <conditionalFormatting sqref="H43">
    <cfRule type="expression" dxfId="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76200</xdr:rowOff>
                  </from>
                  <to>
                    <xdr:col>1</xdr:col>
                    <xdr:colOff>247650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47625</xdr:rowOff>
                  </from>
                  <to>
                    <xdr:col>1</xdr:col>
                    <xdr:colOff>247650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28575</xdr:rowOff>
                  </from>
                  <to>
                    <xdr:col>1</xdr:col>
                    <xdr:colOff>238125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28575</xdr:rowOff>
                  </from>
                  <to>
                    <xdr:col>1</xdr:col>
                    <xdr:colOff>238125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38100</xdr:rowOff>
                  </from>
                  <to>
                    <xdr:col>1</xdr:col>
                    <xdr:colOff>238125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66675</xdr:rowOff>
                  </from>
                  <to>
                    <xdr:col>1</xdr:col>
                    <xdr:colOff>238125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66675</xdr:rowOff>
                  </from>
                  <to>
                    <xdr:col>1</xdr:col>
                    <xdr:colOff>219075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66675</xdr:rowOff>
                  </from>
                  <to>
                    <xdr:col>1</xdr:col>
                    <xdr:colOff>238125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66675</xdr:rowOff>
                  </from>
                  <to>
                    <xdr:col>1</xdr:col>
                    <xdr:colOff>238125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66675</xdr:rowOff>
                  </from>
                  <to>
                    <xdr:col>1</xdr:col>
                    <xdr:colOff>238125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47625</xdr:rowOff>
                  </from>
                  <to>
                    <xdr:col>1</xdr:col>
                    <xdr:colOff>228600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66675</xdr:rowOff>
                  </from>
                  <to>
                    <xdr:col>1</xdr:col>
                    <xdr:colOff>209550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19050</xdr:rowOff>
                  </from>
                  <to>
                    <xdr:col>1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95250</xdr:rowOff>
                  </from>
                  <to>
                    <xdr:col>1</xdr:col>
                    <xdr:colOff>247650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showGridLines="0" zoomScale="130" zoomScaleNormal="130" zoomScaleSheetLayoutView="145" workbookViewId="0">
      <selection activeCell="K52" sqref="K52"/>
    </sheetView>
  </sheetViews>
  <sheetFormatPr defaultColWidth="10.75" defaultRowHeight="15" x14ac:dyDescent="0.25"/>
  <cols>
    <col min="1" max="8" width="7.125" style="1" customWidth="1"/>
    <col min="9" max="11" width="8.875" style="1" customWidth="1"/>
    <col min="12" max="12" width="29.75" style="1" bestFit="1" customWidth="1"/>
    <col min="13" max="13" width="14.5" style="1" customWidth="1"/>
    <col min="14" max="14" width="11.25" style="1" customWidth="1"/>
    <col min="15" max="15" width="12.375" style="1" customWidth="1"/>
    <col min="16" max="16" width="75.875" style="1" bestFit="1" customWidth="1"/>
    <col min="17" max="17" width="4.75" style="1" customWidth="1"/>
    <col min="18" max="18" width="11.5" style="1" customWidth="1"/>
    <col min="19" max="19" width="4.75" style="1" customWidth="1"/>
    <col min="20" max="20" width="10.75" style="1"/>
    <col min="21" max="21" width="12.375" style="1" customWidth="1"/>
    <col min="22" max="16384" width="10.75" style="1"/>
  </cols>
  <sheetData>
    <row r="1" spans="1:12" ht="15.75" x14ac:dyDescent="0.25">
      <c r="A1" s="190" t="s">
        <v>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25" t="s">
        <v>154</v>
      </c>
    </row>
    <row r="2" spans="1:12" x14ac:dyDescent="0.25">
      <c r="A2" s="191" t="s">
        <v>46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2" x14ac:dyDescent="0.25">
      <c r="A3" s="5"/>
      <c r="B3" s="6"/>
      <c r="C3" s="5"/>
      <c r="D3" s="5"/>
      <c r="E3" s="5"/>
      <c r="F3" s="6"/>
      <c r="G3" s="5"/>
      <c r="H3" s="5"/>
      <c r="I3" s="5"/>
      <c r="J3" s="5"/>
      <c r="K3" s="5"/>
    </row>
    <row r="4" spans="1:12" x14ac:dyDescent="0.25">
      <c r="A4" s="192" t="s">
        <v>47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2" x14ac:dyDescent="0.25">
      <c r="A5" s="193" t="s">
        <v>2</v>
      </c>
      <c r="B5" s="194"/>
      <c r="C5" s="194"/>
      <c r="D5" s="194"/>
      <c r="E5" s="194"/>
      <c r="F5" s="195"/>
      <c r="G5" s="7" t="s">
        <v>3</v>
      </c>
      <c r="H5" s="7" t="s">
        <v>4</v>
      </c>
      <c r="I5" s="193" t="s">
        <v>5</v>
      </c>
      <c r="J5" s="195"/>
      <c r="K5" s="7" t="s">
        <v>6</v>
      </c>
    </row>
    <row r="6" spans="1:12" x14ac:dyDescent="0.25">
      <c r="A6" s="182"/>
      <c r="B6" s="183"/>
      <c r="C6" s="183"/>
      <c r="D6" s="183"/>
      <c r="E6" s="183"/>
      <c r="F6" s="184"/>
      <c r="G6" s="130"/>
      <c r="H6" s="143"/>
      <c r="I6" s="185"/>
      <c r="J6" s="186"/>
      <c r="K6" s="144" t="str">
        <f>IF(G6="","",G6*H6+I6)</f>
        <v/>
      </c>
    </row>
    <row r="7" spans="1:12" s="8" customFormat="1" x14ac:dyDescent="0.2">
      <c r="A7" s="182"/>
      <c r="B7" s="183"/>
      <c r="C7" s="183"/>
      <c r="D7" s="183"/>
      <c r="E7" s="183"/>
      <c r="F7" s="184"/>
      <c r="G7" s="130"/>
      <c r="H7" s="143"/>
      <c r="I7" s="185"/>
      <c r="J7" s="186"/>
      <c r="K7" s="144" t="str">
        <f t="shared" ref="K7:K15" si="0">IF(G7="","",G7*H7+I7)</f>
        <v/>
      </c>
    </row>
    <row r="8" spans="1:12" s="8" customFormat="1" x14ac:dyDescent="0.2">
      <c r="A8" s="182"/>
      <c r="B8" s="183"/>
      <c r="C8" s="183"/>
      <c r="D8" s="183"/>
      <c r="E8" s="183"/>
      <c r="F8" s="184"/>
      <c r="G8" s="130"/>
      <c r="H8" s="143"/>
      <c r="I8" s="185"/>
      <c r="J8" s="186"/>
      <c r="K8" s="144" t="str">
        <f t="shared" si="0"/>
        <v/>
      </c>
    </row>
    <row r="9" spans="1:12" s="8" customFormat="1" x14ac:dyDescent="0.2">
      <c r="A9" s="182"/>
      <c r="B9" s="183"/>
      <c r="C9" s="183"/>
      <c r="D9" s="183"/>
      <c r="E9" s="183"/>
      <c r="F9" s="184"/>
      <c r="G9" s="130"/>
      <c r="H9" s="143"/>
      <c r="I9" s="185"/>
      <c r="J9" s="186"/>
      <c r="K9" s="144" t="str">
        <f t="shared" si="0"/>
        <v/>
      </c>
    </row>
    <row r="10" spans="1:12" s="8" customFormat="1" x14ac:dyDescent="0.2">
      <c r="A10" s="182"/>
      <c r="B10" s="183"/>
      <c r="C10" s="183"/>
      <c r="D10" s="183"/>
      <c r="E10" s="183"/>
      <c r="F10" s="184"/>
      <c r="G10" s="130"/>
      <c r="H10" s="143"/>
      <c r="I10" s="185"/>
      <c r="J10" s="186"/>
      <c r="K10" s="144" t="str">
        <f t="shared" si="0"/>
        <v/>
      </c>
    </row>
    <row r="11" spans="1:12" s="8" customFormat="1" x14ac:dyDescent="0.2">
      <c r="A11" s="182"/>
      <c r="B11" s="183"/>
      <c r="C11" s="183"/>
      <c r="D11" s="183"/>
      <c r="E11" s="183"/>
      <c r="F11" s="184"/>
      <c r="G11" s="130"/>
      <c r="H11" s="143"/>
      <c r="I11" s="185"/>
      <c r="J11" s="186"/>
      <c r="K11" s="144" t="str">
        <f t="shared" si="0"/>
        <v/>
      </c>
    </row>
    <row r="12" spans="1:12" s="8" customFormat="1" x14ac:dyDescent="0.2">
      <c r="A12" s="182"/>
      <c r="B12" s="183"/>
      <c r="C12" s="183"/>
      <c r="D12" s="183"/>
      <c r="E12" s="183"/>
      <c r="F12" s="184"/>
      <c r="G12" s="130"/>
      <c r="H12" s="143"/>
      <c r="I12" s="185"/>
      <c r="J12" s="186"/>
      <c r="K12" s="144" t="str">
        <f t="shared" si="0"/>
        <v/>
      </c>
    </row>
    <row r="13" spans="1:12" s="8" customFormat="1" x14ac:dyDescent="0.2">
      <c r="A13" s="182"/>
      <c r="B13" s="183"/>
      <c r="C13" s="183"/>
      <c r="D13" s="183"/>
      <c r="E13" s="183"/>
      <c r="F13" s="184"/>
      <c r="G13" s="130"/>
      <c r="H13" s="143"/>
      <c r="I13" s="185"/>
      <c r="J13" s="186"/>
      <c r="K13" s="144" t="str">
        <f t="shared" si="0"/>
        <v/>
      </c>
    </row>
    <row r="14" spans="1:12" s="8" customFormat="1" x14ac:dyDescent="0.2">
      <c r="A14" s="182"/>
      <c r="B14" s="183"/>
      <c r="C14" s="183"/>
      <c r="D14" s="183"/>
      <c r="E14" s="183"/>
      <c r="F14" s="184"/>
      <c r="G14" s="130"/>
      <c r="H14" s="143"/>
      <c r="I14" s="185"/>
      <c r="J14" s="186"/>
      <c r="K14" s="144" t="str">
        <f t="shared" si="0"/>
        <v/>
      </c>
    </row>
    <row r="15" spans="1:12" s="8" customFormat="1" x14ac:dyDescent="0.2">
      <c r="A15" s="182"/>
      <c r="B15" s="183"/>
      <c r="C15" s="183"/>
      <c r="D15" s="183"/>
      <c r="E15" s="183"/>
      <c r="F15" s="184"/>
      <c r="G15" s="130"/>
      <c r="H15" s="143"/>
      <c r="I15" s="185"/>
      <c r="J15" s="186"/>
      <c r="K15" s="144" t="str">
        <f t="shared" si="0"/>
        <v/>
      </c>
    </row>
    <row r="16" spans="1:12" s="8" customFormat="1" x14ac:dyDescent="0.2">
      <c r="A16" s="196" t="s">
        <v>7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44">
        <f>SUM(K6:K15)</f>
        <v>0</v>
      </c>
    </row>
    <row r="17" spans="1:18" x14ac:dyDescent="0.25">
      <c r="A17" s="192" t="s">
        <v>169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78"/>
      <c r="M17" s="78"/>
      <c r="N17" s="78"/>
      <c r="O17" s="78"/>
      <c r="P17" s="78"/>
    </row>
    <row r="18" spans="1:18" x14ac:dyDescent="0.25">
      <c r="A18" s="7" t="s">
        <v>8</v>
      </c>
      <c r="B18" s="193" t="s">
        <v>48</v>
      </c>
      <c r="C18" s="194"/>
      <c r="D18" s="194"/>
      <c r="E18" s="194"/>
      <c r="F18" s="194"/>
      <c r="G18" s="194"/>
      <c r="H18" s="194"/>
      <c r="I18" s="194"/>
      <c r="J18" s="195"/>
      <c r="K18" s="7" t="s">
        <v>6</v>
      </c>
    </row>
    <row r="19" spans="1:18" x14ac:dyDescent="0.25">
      <c r="A19" s="10">
        <v>1</v>
      </c>
      <c r="B19" s="187"/>
      <c r="C19" s="188"/>
      <c r="D19" s="188"/>
      <c r="E19" s="188"/>
      <c r="F19" s="188"/>
      <c r="G19" s="188"/>
      <c r="H19" s="188"/>
      <c r="I19" s="188"/>
      <c r="J19" s="189"/>
      <c r="K19" s="129"/>
    </row>
    <row r="20" spans="1:18" x14ac:dyDescent="0.25">
      <c r="A20" s="10">
        <v>2</v>
      </c>
      <c r="B20" s="187"/>
      <c r="C20" s="188"/>
      <c r="D20" s="188"/>
      <c r="E20" s="188"/>
      <c r="F20" s="188"/>
      <c r="G20" s="188"/>
      <c r="H20" s="188"/>
      <c r="I20" s="188"/>
      <c r="J20" s="189"/>
      <c r="K20" s="129"/>
    </row>
    <row r="21" spans="1:18" x14ac:dyDescent="0.25">
      <c r="A21" s="10">
        <v>3</v>
      </c>
      <c r="B21" s="187"/>
      <c r="C21" s="188"/>
      <c r="D21" s="188"/>
      <c r="E21" s="188"/>
      <c r="F21" s="188"/>
      <c r="G21" s="188"/>
      <c r="H21" s="188"/>
      <c r="I21" s="188"/>
      <c r="J21" s="189"/>
      <c r="K21" s="129"/>
    </row>
    <row r="22" spans="1:18" x14ac:dyDescent="0.25">
      <c r="A22" s="10">
        <v>4</v>
      </c>
      <c r="B22" s="187"/>
      <c r="C22" s="188"/>
      <c r="D22" s="188"/>
      <c r="E22" s="188"/>
      <c r="F22" s="188"/>
      <c r="G22" s="188"/>
      <c r="H22" s="188"/>
      <c r="I22" s="188"/>
      <c r="J22" s="189"/>
      <c r="K22" s="128"/>
      <c r="L22" s="78"/>
      <c r="M22" s="78"/>
      <c r="N22" s="78"/>
      <c r="O22" s="78"/>
      <c r="P22" s="78"/>
    </row>
    <row r="23" spans="1:18" x14ac:dyDescent="0.25">
      <c r="A23" s="10">
        <v>5</v>
      </c>
      <c r="B23" s="187"/>
      <c r="C23" s="188"/>
      <c r="D23" s="188"/>
      <c r="E23" s="188"/>
      <c r="F23" s="188"/>
      <c r="G23" s="188"/>
      <c r="H23" s="188"/>
      <c r="I23" s="188"/>
      <c r="J23" s="189"/>
      <c r="K23" s="128"/>
      <c r="L23" s="79"/>
      <c r="M23" s="78"/>
      <c r="N23" s="78"/>
      <c r="O23" s="78"/>
      <c r="P23" s="78"/>
    </row>
    <row r="24" spans="1:18" x14ac:dyDescent="0.25">
      <c r="A24" s="10">
        <v>6</v>
      </c>
      <c r="B24" s="187"/>
      <c r="C24" s="188"/>
      <c r="D24" s="188"/>
      <c r="E24" s="188"/>
      <c r="F24" s="188"/>
      <c r="G24" s="188"/>
      <c r="H24" s="188"/>
      <c r="I24" s="188"/>
      <c r="J24" s="189"/>
      <c r="K24" s="128"/>
      <c r="L24" s="78"/>
      <c r="M24" s="78"/>
      <c r="N24" s="78"/>
      <c r="O24" s="78"/>
      <c r="P24" s="78"/>
    </row>
    <row r="25" spans="1:18" x14ac:dyDescent="0.25">
      <c r="A25" s="10">
        <v>7</v>
      </c>
      <c r="B25" s="187"/>
      <c r="C25" s="188"/>
      <c r="D25" s="188"/>
      <c r="E25" s="188"/>
      <c r="F25" s="188"/>
      <c r="G25" s="188"/>
      <c r="H25" s="188"/>
      <c r="I25" s="188"/>
      <c r="J25" s="189"/>
      <c r="K25" s="128"/>
      <c r="L25" s="80"/>
      <c r="M25" s="81"/>
      <c r="N25" s="82"/>
      <c r="O25" s="83"/>
      <c r="P25" s="78"/>
    </row>
    <row r="26" spans="1:18" x14ac:dyDescent="0.25">
      <c r="A26" s="10">
        <v>8</v>
      </c>
      <c r="B26" s="187"/>
      <c r="C26" s="188"/>
      <c r="D26" s="188"/>
      <c r="E26" s="188"/>
      <c r="F26" s="188"/>
      <c r="G26" s="188"/>
      <c r="H26" s="188"/>
      <c r="I26" s="188"/>
      <c r="J26" s="189"/>
      <c r="K26" s="128"/>
      <c r="L26" s="80"/>
      <c r="M26" s="81"/>
      <c r="N26" s="82"/>
      <c r="O26" s="83"/>
      <c r="P26" s="78"/>
    </row>
    <row r="27" spans="1:18" x14ac:dyDescent="0.25">
      <c r="A27" s="10">
        <v>9</v>
      </c>
      <c r="B27" s="187"/>
      <c r="C27" s="188"/>
      <c r="D27" s="188"/>
      <c r="E27" s="188"/>
      <c r="F27" s="188"/>
      <c r="G27" s="188"/>
      <c r="H27" s="188"/>
      <c r="I27" s="188"/>
      <c r="J27" s="189"/>
      <c r="K27" s="128"/>
      <c r="L27" s="80"/>
      <c r="M27" s="81"/>
      <c r="N27" s="82"/>
      <c r="O27" s="83"/>
      <c r="P27" s="78"/>
    </row>
    <row r="28" spans="1:18" x14ac:dyDescent="0.25">
      <c r="A28" s="10">
        <v>10</v>
      </c>
      <c r="B28" s="187"/>
      <c r="C28" s="188"/>
      <c r="D28" s="188"/>
      <c r="E28" s="188"/>
      <c r="F28" s="188"/>
      <c r="G28" s="188"/>
      <c r="H28" s="188"/>
      <c r="I28" s="188"/>
      <c r="J28" s="189"/>
      <c r="K28" s="128"/>
      <c r="L28" s="80"/>
      <c r="M28" s="81"/>
      <c r="N28" s="82"/>
      <c r="O28" s="83"/>
      <c r="P28" s="78"/>
    </row>
    <row r="29" spans="1:18" x14ac:dyDescent="0.25">
      <c r="A29" s="10">
        <v>11</v>
      </c>
      <c r="B29" s="187"/>
      <c r="C29" s="188"/>
      <c r="D29" s="188"/>
      <c r="E29" s="188"/>
      <c r="F29" s="188"/>
      <c r="G29" s="188"/>
      <c r="H29" s="188"/>
      <c r="I29" s="188"/>
      <c r="J29" s="189"/>
      <c r="K29" s="128"/>
      <c r="L29" s="80"/>
      <c r="M29" s="81"/>
      <c r="N29" s="82"/>
      <c r="O29" s="83"/>
      <c r="P29" s="78"/>
    </row>
    <row r="30" spans="1:18" x14ac:dyDescent="0.25">
      <c r="A30" s="10">
        <v>12</v>
      </c>
      <c r="B30" s="187"/>
      <c r="C30" s="188"/>
      <c r="D30" s="188"/>
      <c r="E30" s="188"/>
      <c r="F30" s="188"/>
      <c r="G30" s="188"/>
      <c r="H30" s="188"/>
      <c r="I30" s="188"/>
      <c r="J30" s="189"/>
      <c r="K30" s="128"/>
      <c r="L30" s="80"/>
      <c r="M30" s="81"/>
      <c r="N30" s="82"/>
      <c r="O30" s="83"/>
      <c r="P30" s="78"/>
    </row>
    <row r="31" spans="1:18" x14ac:dyDescent="0.25">
      <c r="A31" s="10">
        <v>13</v>
      </c>
      <c r="B31" s="187"/>
      <c r="C31" s="188"/>
      <c r="D31" s="188"/>
      <c r="E31" s="188"/>
      <c r="F31" s="188"/>
      <c r="G31" s="188"/>
      <c r="H31" s="188"/>
      <c r="I31" s="188"/>
      <c r="J31" s="189"/>
      <c r="K31" s="128"/>
      <c r="L31" s="80"/>
      <c r="M31" s="81"/>
      <c r="N31" s="82"/>
      <c r="O31" s="83"/>
      <c r="P31" s="78"/>
    </row>
    <row r="32" spans="1:18" x14ac:dyDescent="0.25">
      <c r="A32" s="10">
        <v>14</v>
      </c>
      <c r="B32" s="187"/>
      <c r="C32" s="188"/>
      <c r="D32" s="188"/>
      <c r="E32" s="188"/>
      <c r="F32" s="188"/>
      <c r="G32" s="188"/>
      <c r="H32" s="188"/>
      <c r="I32" s="188"/>
      <c r="J32" s="189"/>
      <c r="K32" s="128"/>
      <c r="L32" s="84"/>
      <c r="M32" s="84"/>
      <c r="N32" s="81"/>
      <c r="O32" s="81"/>
      <c r="P32" s="78"/>
      <c r="R32" s="56"/>
    </row>
    <row r="33" spans="1:16" x14ac:dyDescent="0.25">
      <c r="A33" s="10">
        <v>15</v>
      </c>
      <c r="B33" s="187"/>
      <c r="C33" s="188"/>
      <c r="D33" s="188"/>
      <c r="E33" s="188"/>
      <c r="F33" s="188"/>
      <c r="G33" s="188"/>
      <c r="H33" s="188"/>
      <c r="I33" s="188"/>
      <c r="J33" s="189"/>
      <c r="K33" s="128"/>
      <c r="L33" s="84"/>
      <c r="M33" s="84"/>
      <c r="N33" s="81"/>
      <c r="O33" s="81"/>
      <c r="P33" s="78"/>
    </row>
    <row r="34" spans="1:16" x14ac:dyDescent="0.25">
      <c r="A34" s="196" t="s">
        <v>171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44">
        <f>SUM(K19:K33)</f>
        <v>0</v>
      </c>
      <c r="L34" s="78"/>
      <c r="M34" s="78"/>
      <c r="N34" s="78"/>
      <c r="O34" s="78"/>
      <c r="P34" s="78"/>
    </row>
    <row r="35" spans="1:16" x14ac:dyDescent="0.25">
      <c r="A35" s="192" t="s">
        <v>170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78"/>
      <c r="M35" s="78"/>
      <c r="N35" s="78"/>
      <c r="O35" s="78"/>
      <c r="P35" s="78"/>
    </row>
    <row r="36" spans="1:16" x14ac:dyDescent="0.25">
      <c r="A36" s="7" t="s">
        <v>8</v>
      </c>
      <c r="B36" s="193" t="s">
        <v>48</v>
      </c>
      <c r="C36" s="194"/>
      <c r="D36" s="194"/>
      <c r="E36" s="194"/>
      <c r="F36" s="194"/>
      <c r="G36" s="194"/>
      <c r="H36" s="194"/>
      <c r="I36" s="194"/>
      <c r="J36" s="195"/>
      <c r="K36" s="7" t="s">
        <v>6</v>
      </c>
      <c r="L36" s="79"/>
      <c r="M36" s="78"/>
      <c r="N36" s="78"/>
      <c r="O36" s="78"/>
      <c r="P36" s="78"/>
    </row>
    <row r="37" spans="1:16" x14ac:dyDescent="0.25">
      <c r="A37" s="10">
        <v>1</v>
      </c>
      <c r="B37" s="187"/>
      <c r="C37" s="188"/>
      <c r="D37" s="188"/>
      <c r="E37" s="188"/>
      <c r="F37" s="188"/>
      <c r="G37" s="188"/>
      <c r="H37" s="188"/>
      <c r="I37" s="188"/>
      <c r="J37" s="189"/>
      <c r="K37" s="128"/>
      <c r="L37" s="85"/>
      <c r="M37" s="78"/>
      <c r="N37" s="78"/>
      <c r="O37" s="78"/>
      <c r="P37" s="78"/>
    </row>
    <row r="38" spans="1:16" x14ac:dyDescent="0.25">
      <c r="A38" s="10">
        <v>2</v>
      </c>
      <c r="B38" s="187"/>
      <c r="C38" s="188"/>
      <c r="D38" s="188"/>
      <c r="E38" s="188"/>
      <c r="F38" s="188"/>
      <c r="G38" s="188"/>
      <c r="H38" s="188"/>
      <c r="I38" s="188"/>
      <c r="J38" s="189"/>
      <c r="K38" s="128"/>
      <c r="L38" s="78"/>
      <c r="M38" s="78"/>
      <c r="N38" s="78"/>
      <c r="O38" s="78"/>
      <c r="P38" s="78"/>
    </row>
    <row r="39" spans="1:16" x14ac:dyDescent="0.25">
      <c r="A39" s="10">
        <v>3</v>
      </c>
      <c r="B39" s="187"/>
      <c r="C39" s="188"/>
      <c r="D39" s="188"/>
      <c r="E39" s="188"/>
      <c r="F39" s="188"/>
      <c r="G39" s="188"/>
      <c r="H39" s="188"/>
      <c r="I39" s="188"/>
      <c r="J39" s="189"/>
      <c r="K39" s="128"/>
      <c r="L39" s="79"/>
      <c r="M39" s="78"/>
      <c r="N39" s="78"/>
      <c r="O39" s="78"/>
      <c r="P39" s="78"/>
    </row>
    <row r="40" spans="1:16" x14ac:dyDescent="0.25">
      <c r="A40" s="10">
        <v>4</v>
      </c>
      <c r="B40" s="187"/>
      <c r="C40" s="188"/>
      <c r="D40" s="188"/>
      <c r="E40" s="188"/>
      <c r="F40" s="188"/>
      <c r="G40" s="188"/>
      <c r="H40" s="188"/>
      <c r="I40" s="188"/>
      <c r="J40" s="189"/>
      <c r="K40" s="128"/>
      <c r="L40" s="78"/>
      <c r="M40" s="78"/>
      <c r="N40" s="78"/>
      <c r="O40" s="78"/>
      <c r="P40" s="78"/>
    </row>
    <row r="41" spans="1:16" x14ac:dyDescent="0.25">
      <c r="A41" s="10">
        <v>5</v>
      </c>
      <c r="B41" s="187"/>
      <c r="C41" s="188"/>
      <c r="D41" s="188"/>
      <c r="E41" s="188"/>
      <c r="F41" s="188"/>
      <c r="G41" s="188"/>
      <c r="H41" s="188"/>
      <c r="I41" s="188"/>
      <c r="J41" s="189"/>
      <c r="K41" s="128"/>
      <c r="L41" s="85"/>
      <c r="M41" s="78"/>
      <c r="N41" s="78"/>
      <c r="O41" s="78"/>
      <c r="P41" s="78"/>
    </row>
    <row r="42" spans="1:16" x14ac:dyDescent="0.25">
      <c r="A42" s="10">
        <v>6</v>
      </c>
      <c r="B42" s="187"/>
      <c r="C42" s="188"/>
      <c r="D42" s="188"/>
      <c r="E42" s="188"/>
      <c r="F42" s="188"/>
      <c r="G42" s="188"/>
      <c r="H42" s="188"/>
      <c r="I42" s="188"/>
      <c r="J42" s="189"/>
      <c r="K42" s="128"/>
      <c r="L42" s="85"/>
      <c r="M42" s="78"/>
      <c r="N42" s="78"/>
      <c r="O42" s="78"/>
      <c r="P42" s="78"/>
    </row>
    <row r="43" spans="1:16" x14ac:dyDescent="0.25">
      <c r="A43" s="10">
        <v>7</v>
      </c>
      <c r="B43" s="187"/>
      <c r="C43" s="188"/>
      <c r="D43" s="188"/>
      <c r="E43" s="188"/>
      <c r="F43" s="188"/>
      <c r="G43" s="188"/>
      <c r="H43" s="188"/>
      <c r="I43" s="188"/>
      <c r="J43" s="189"/>
      <c r="K43" s="128"/>
      <c r="L43" s="85"/>
      <c r="M43" s="78"/>
      <c r="N43" s="78"/>
      <c r="O43" s="78"/>
      <c r="P43" s="78"/>
    </row>
    <row r="44" spans="1:16" x14ac:dyDescent="0.25">
      <c r="A44" s="10">
        <v>8</v>
      </c>
      <c r="B44" s="187"/>
      <c r="C44" s="188"/>
      <c r="D44" s="188"/>
      <c r="E44" s="188"/>
      <c r="F44" s="188"/>
      <c r="G44" s="188"/>
      <c r="H44" s="188"/>
      <c r="I44" s="188"/>
      <c r="J44" s="189"/>
      <c r="K44" s="128"/>
      <c r="L44" s="78"/>
      <c r="M44" s="78"/>
      <c r="N44" s="78"/>
      <c r="O44" s="78"/>
      <c r="P44" s="78"/>
    </row>
    <row r="45" spans="1:16" x14ac:dyDescent="0.25">
      <c r="A45" s="10">
        <v>9</v>
      </c>
      <c r="B45" s="187"/>
      <c r="C45" s="188"/>
      <c r="D45" s="188"/>
      <c r="E45" s="188"/>
      <c r="F45" s="188"/>
      <c r="G45" s="188"/>
      <c r="H45" s="188"/>
      <c r="I45" s="188"/>
      <c r="J45" s="189"/>
      <c r="K45" s="128"/>
      <c r="L45" s="79"/>
      <c r="M45" s="78"/>
      <c r="N45" s="78"/>
      <c r="O45" s="78"/>
      <c r="P45" s="78"/>
    </row>
    <row r="46" spans="1:16" x14ac:dyDescent="0.25">
      <c r="A46" s="10">
        <v>10</v>
      </c>
      <c r="B46" s="187"/>
      <c r="C46" s="188"/>
      <c r="D46" s="188"/>
      <c r="E46" s="188"/>
      <c r="F46" s="188"/>
      <c r="G46" s="188"/>
      <c r="H46" s="188"/>
      <c r="I46" s="188"/>
      <c r="J46" s="189"/>
      <c r="K46" s="128"/>
      <c r="L46" s="78"/>
      <c r="M46" s="78"/>
      <c r="N46" s="78"/>
      <c r="O46" s="78"/>
      <c r="P46" s="78"/>
    </row>
    <row r="47" spans="1:16" x14ac:dyDescent="0.25">
      <c r="A47" s="10">
        <v>11</v>
      </c>
      <c r="B47" s="187"/>
      <c r="C47" s="188"/>
      <c r="D47" s="188"/>
      <c r="E47" s="188"/>
      <c r="F47" s="188"/>
      <c r="G47" s="188"/>
      <c r="H47" s="188"/>
      <c r="I47" s="188"/>
      <c r="J47" s="189"/>
      <c r="K47" s="128"/>
      <c r="L47" s="85"/>
      <c r="M47" s="78"/>
      <c r="N47" s="78"/>
      <c r="O47" s="78"/>
      <c r="P47" s="78"/>
    </row>
    <row r="48" spans="1:16" x14ac:dyDescent="0.25">
      <c r="A48" s="10">
        <v>12</v>
      </c>
      <c r="B48" s="187"/>
      <c r="C48" s="188"/>
      <c r="D48" s="188"/>
      <c r="E48" s="188"/>
      <c r="F48" s="188"/>
      <c r="G48" s="188"/>
      <c r="H48" s="188"/>
      <c r="I48" s="188"/>
      <c r="J48" s="189"/>
      <c r="K48" s="128"/>
      <c r="L48" s="78"/>
      <c r="M48" s="78"/>
      <c r="N48" s="78"/>
      <c r="O48" s="78"/>
      <c r="P48" s="78"/>
    </row>
    <row r="49" spans="1:18" x14ac:dyDescent="0.25">
      <c r="A49" s="10">
        <v>13</v>
      </c>
      <c r="B49" s="187"/>
      <c r="C49" s="188"/>
      <c r="D49" s="188"/>
      <c r="E49" s="188"/>
      <c r="F49" s="188"/>
      <c r="G49" s="188"/>
      <c r="H49" s="188"/>
      <c r="I49" s="188"/>
      <c r="J49" s="189"/>
      <c r="K49" s="128"/>
      <c r="L49" s="78"/>
      <c r="M49" s="78"/>
      <c r="N49" s="78"/>
      <c r="O49" s="78"/>
      <c r="P49" s="78"/>
    </row>
    <row r="50" spans="1:18" x14ac:dyDescent="0.25">
      <c r="A50" s="10">
        <v>14</v>
      </c>
      <c r="B50" s="187"/>
      <c r="C50" s="188"/>
      <c r="D50" s="188"/>
      <c r="E50" s="188"/>
      <c r="F50" s="188"/>
      <c r="G50" s="188"/>
      <c r="H50" s="188"/>
      <c r="I50" s="188"/>
      <c r="J50" s="189"/>
      <c r="K50" s="128"/>
      <c r="L50" s="79"/>
      <c r="M50" s="78"/>
      <c r="N50" s="78"/>
      <c r="O50" s="78"/>
      <c r="P50" s="78"/>
    </row>
    <row r="51" spans="1:18" x14ac:dyDescent="0.25">
      <c r="A51" s="10">
        <v>15</v>
      </c>
      <c r="B51" s="187"/>
      <c r="C51" s="188"/>
      <c r="D51" s="188"/>
      <c r="E51" s="188"/>
      <c r="F51" s="188"/>
      <c r="G51" s="188"/>
      <c r="H51" s="188"/>
      <c r="I51" s="188"/>
      <c r="J51" s="189"/>
      <c r="K51" s="128"/>
      <c r="L51" s="78"/>
      <c r="M51" s="78"/>
      <c r="N51" s="78"/>
      <c r="O51" s="78"/>
      <c r="P51" s="78"/>
    </row>
    <row r="52" spans="1:18" x14ac:dyDescent="0.25">
      <c r="A52" s="196" t="s">
        <v>172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44">
        <f>SUM(K37:K51)</f>
        <v>0</v>
      </c>
      <c r="L52" s="80"/>
      <c r="M52" s="81"/>
      <c r="N52" s="82"/>
      <c r="O52" s="83"/>
      <c r="P52" s="78"/>
    </row>
    <row r="53" spans="1:18" x14ac:dyDescent="0.25">
      <c r="A53" s="5"/>
      <c r="B53" s="5"/>
      <c r="C53" s="5"/>
      <c r="D53" s="5"/>
      <c r="E53" s="11"/>
      <c r="F53" s="12"/>
      <c r="G53" s="13"/>
      <c r="H53" s="14"/>
      <c r="I53" s="15"/>
      <c r="J53" s="15"/>
      <c r="K53" s="15"/>
      <c r="L53" s="80"/>
      <c r="M53" s="81"/>
      <c r="N53" s="82"/>
      <c r="O53" s="83"/>
      <c r="P53" s="78"/>
    </row>
    <row r="54" spans="1:18" x14ac:dyDescent="0.25">
      <c r="A54" s="5"/>
      <c r="B54" s="5"/>
      <c r="C54" s="5"/>
      <c r="D54" s="5"/>
      <c r="E54" s="11"/>
      <c r="F54" s="12"/>
      <c r="G54" s="13"/>
      <c r="H54" s="14"/>
      <c r="I54" s="15"/>
      <c r="J54" s="15"/>
      <c r="K54" s="15"/>
      <c r="L54" s="80"/>
      <c r="M54" s="81"/>
      <c r="N54" s="82"/>
      <c r="O54" s="83"/>
      <c r="P54" s="78"/>
    </row>
    <row r="55" spans="1:18" x14ac:dyDescent="0.25">
      <c r="A55" s="5"/>
      <c r="B55" s="5"/>
      <c r="C55" s="5"/>
      <c r="D55" s="5"/>
      <c r="E55" s="11"/>
      <c r="F55" s="12"/>
      <c r="G55" s="13"/>
      <c r="H55" s="14"/>
      <c r="I55" s="15"/>
      <c r="J55" s="15"/>
      <c r="K55" s="15"/>
      <c r="L55" s="80"/>
      <c r="M55" s="81"/>
      <c r="N55" s="82"/>
      <c r="O55" s="83"/>
      <c r="P55" s="78"/>
    </row>
    <row r="56" spans="1:18" x14ac:dyDescent="0.25">
      <c r="A56" s="5"/>
      <c r="B56" s="5"/>
      <c r="C56" s="5"/>
      <c r="D56" s="5"/>
      <c r="E56" s="11"/>
      <c r="F56" s="12"/>
      <c r="G56" s="13"/>
      <c r="H56" s="14"/>
      <c r="I56" s="15"/>
      <c r="J56" s="15"/>
      <c r="K56" s="15"/>
      <c r="L56" s="80"/>
      <c r="M56" s="81"/>
      <c r="N56" s="82"/>
      <c r="O56" s="83"/>
      <c r="P56" s="78"/>
    </row>
    <row r="57" spans="1:18" x14ac:dyDescent="0.25">
      <c r="A57" s="5"/>
      <c r="B57" s="5"/>
      <c r="C57" s="5"/>
      <c r="D57" s="5"/>
      <c r="E57" s="11"/>
      <c r="F57" s="12"/>
      <c r="G57" s="13"/>
      <c r="H57" s="14"/>
      <c r="I57" s="15"/>
      <c r="J57" s="15"/>
      <c r="K57" s="15"/>
      <c r="L57" s="80"/>
      <c r="M57" s="81"/>
      <c r="N57" s="82"/>
      <c r="O57" s="83"/>
      <c r="P57" s="78"/>
    </row>
    <row r="58" spans="1:18" x14ac:dyDescent="0.25">
      <c r="A58" s="5"/>
      <c r="B58" s="5"/>
      <c r="C58" s="5"/>
      <c r="D58" s="5"/>
      <c r="E58" s="11"/>
      <c r="F58" s="12"/>
      <c r="G58" s="13"/>
      <c r="H58" s="14"/>
      <c r="I58" s="15"/>
      <c r="J58" s="15"/>
      <c r="K58" s="15"/>
      <c r="L58" s="80"/>
      <c r="M58" s="81"/>
      <c r="N58" s="82"/>
      <c r="O58" s="83"/>
      <c r="P58" s="78"/>
    </row>
    <row r="59" spans="1:18" x14ac:dyDescent="0.25">
      <c r="A59" s="5"/>
      <c r="B59" s="5"/>
      <c r="C59" s="5"/>
      <c r="D59" s="5"/>
      <c r="E59" s="11"/>
      <c r="F59" s="12"/>
      <c r="G59" s="13"/>
      <c r="H59" s="14"/>
      <c r="I59" s="15"/>
      <c r="J59" s="15"/>
      <c r="K59" s="15"/>
      <c r="L59" s="84"/>
      <c r="M59" s="84"/>
      <c r="N59" s="81"/>
      <c r="O59" s="81"/>
      <c r="P59" s="78"/>
      <c r="R59" s="56"/>
    </row>
    <row r="60" spans="1:18" x14ac:dyDescent="0.25">
      <c r="A60" s="5"/>
      <c r="B60" s="5"/>
      <c r="C60" s="5"/>
      <c r="D60" s="5"/>
      <c r="E60" s="11"/>
      <c r="F60" s="16"/>
      <c r="G60" s="13"/>
      <c r="H60" s="14"/>
      <c r="I60" s="15"/>
      <c r="J60" s="15"/>
      <c r="K60" s="15"/>
      <c r="L60" s="84"/>
      <c r="M60" s="84"/>
      <c r="N60" s="81"/>
      <c r="O60" s="81"/>
      <c r="P60" s="78"/>
    </row>
    <row r="61" spans="1:18" x14ac:dyDescent="0.25">
      <c r="A61" s="5"/>
      <c r="B61" s="5"/>
      <c r="C61" s="5"/>
      <c r="D61" s="5"/>
      <c r="E61" s="5"/>
      <c r="F61" s="5"/>
      <c r="G61" s="5"/>
      <c r="H61" s="5"/>
      <c r="I61" s="15"/>
      <c r="J61" s="15"/>
      <c r="K61" s="15"/>
      <c r="L61" s="78"/>
      <c r="M61" s="78"/>
      <c r="N61" s="78"/>
      <c r="O61" s="78"/>
      <c r="P61" s="78"/>
    </row>
    <row r="62" spans="1:18" x14ac:dyDescent="0.25">
      <c r="A62" s="17"/>
      <c r="B62" s="15"/>
      <c r="C62" s="15"/>
      <c r="D62" s="18"/>
      <c r="E62" s="5"/>
      <c r="F62" s="6"/>
      <c r="G62" s="5"/>
      <c r="H62" s="14"/>
      <c r="I62" s="5"/>
      <c r="J62" s="5"/>
      <c r="K62" s="5"/>
      <c r="L62" s="78"/>
      <c r="M62" s="78"/>
      <c r="N62" s="78"/>
      <c r="O62" s="78"/>
      <c r="P62" s="78"/>
    </row>
    <row r="63" spans="1:1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79"/>
      <c r="M63" s="78"/>
      <c r="N63" s="78"/>
      <c r="O63" s="78"/>
      <c r="P63" s="78"/>
    </row>
    <row r="64" spans="1:18" x14ac:dyDescent="0.25">
      <c r="A64" s="17"/>
      <c r="B64" s="19"/>
      <c r="C64" s="5"/>
      <c r="D64" s="5"/>
      <c r="E64" s="5"/>
      <c r="F64" s="6"/>
      <c r="G64" s="5"/>
      <c r="H64" s="5"/>
      <c r="I64" s="5"/>
      <c r="J64" s="5"/>
      <c r="K64" s="5"/>
      <c r="L64" s="78"/>
      <c r="M64" s="78"/>
      <c r="N64" s="78"/>
      <c r="O64" s="78"/>
      <c r="P64" s="78"/>
    </row>
    <row r="65" spans="1:16" x14ac:dyDescent="0.25">
      <c r="A65" s="17"/>
      <c r="B65" s="20"/>
      <c r="C65" s="5"/>
      <c r="D65" s="5"/>
      <c r="E65" s="5"/>
      <c r="F65" s="6"/>
      <c r="G65" s="21"/>
      <c r="H65" s="5"/>
      <c r="I65" s="5"/>
      <c r="J65" s="5"/>
      <c r="K65" s="5"/>
      <c r="L65" s="79"/>
      <c r="M65" s="86"/>
      <c r="N65" s="78"/>
      <c r="O65" s="78"/>
      <c r="P65" s="78"/>
    </row>
    <row r="66" spans="1:16" x14ac:dyDescent="0.25">
      <c r="A66" s="5"/>
      <c r="B66" s="17"/>
      <c r="C66" s="15"/>
      <c r="D66" s="18"/>
      <c r="E66" s="5"/>
      <c r="F66" s="6"/>
      <c r="G66" s="22"/>
      <c r="H66" s="14"/>
      <c r="I66" s="5"/>
      <c r="J66" s="5"/>
      <c r="K66" s="5"/>
      <c r="L66" s="79"/>
      <c r="M66" s="86"/>
      <c r="N66" s="78"/>
      <c r="O66" s="78"/>
      <c r="P66" s="78"/>
    </row>
    <row r="67" spans="1:16" x14ac:dyDescent="0.25">
      <c r="A67" s="5"/>
      <c r="B67" s="17"/>
      <c r="C67" s="15"/>
      <c r="D67" s="18"/>
      <c r="E67" s="5"/>
      <c r="F67" s="6"/>
      <c r="G67" s="22"/>
      <c r="H67" s="14"/>
      <c r="I67" s="5"/>
      <c r="J67" s="5"/>
      <c r="K67" s="5"/>
      <c r="L67" s="79"/>
      <c r="M67" s="78"/>
      <c r="N67" s="78"/>
      <c r="O67" s="78"/>
      <c r="P67" s="78"/>
    </row>
    <row r="68" spans="1:16" x14ac:dyDescent="0.25">
      <c r="A68" s="5"/>
      <c r="B68" s="17"/>
      <c r="C68" s="15"/>
      <c r="D68" s="18"/>
      <c r="E68" s="5"/>
      <c r="F68" s="6"/>
      <c r="G68" s="22"/>
      <c r="H68" s="14"/>
      <c r="I68" s="5"/>
      <c r="J68" s="5"/>
      <c r="K68" s="5"/>
      <c r="L68" s="79"/>
      <c r="M68" s="78"/>
      <c r="N68" s="78"/>
      <c r="O68" s="78"/>
      <c r="P68" s="78"/>
    </row>
    <row r="69" spans="1:16" x14ac:dyDescent="0.25">
      <c r="A69" s="5"/>
      <c r="B69" s="17"/>
      <c r="C69" s="15"/>
      <c r="D69" s="18"/>
      <c r="E69" s="5"/>
      <c r="F69" s="6"/>
      <c r="G69" s="22"/>
      <c r="H69" s="14"/>
      <c r="I69" s="5"/>
      <c r="J69" s="5"/>
      <c r="K69" s="5"/>
      <c r="L69" s="79"/>
      <c r="M69" s="78"/>
      <c r="N69" s="78"/>
      <c r="O69" s="78"/>
      <c r="P69" s="78"/>
    </row>
    <row r="70" spans="1:16" x14ac:dyDescent="0.25">
      <c r="A70" s="5"/>
      <c r="B70" s="17"/>
      <c r="C70" s="23"/>
      <c r="D70" s="18"/>
      <c r="E70" s="5"/>
      <c r="F70" s="6"/>
      <c r="G70" s="22"/>
      <c r="H70" s="14"/>
      <c r="I70" s="5"/>
      <c r="J70" s="5"/>
      <c r="K70" s="5"/>
      <c r="L70" s="87"/>
      <c r="M70" s="78"/>
      <c r="N70" s="78"/>
      <c r="O70" s="87"/>
      <c r="P70" s="78"/>
    </row>
    <row r="71" spans="1:16" x14ac:dyDescent="0.25">
      <c r="A71" s="5"/>
      <c r="B71" s="9"/>
      <c r="C71" s="5"/>
      <c r="D71" s="5"/>
      <c r="E71" s="5"/>
      <c r="F71" s="5"/>
      <c r="G71" s="5"/>
      <c r="H71" s="5"/>
      <c r="I71" s="5"/>
      <c r="J71" s="5"/>
      <c r="K71" s="5"/>
      <c r="L71" s="78"/>
      <c r="M71" s="78"/>
      <c r="N71" s="78"/>
      <c r="O71" s="78"/>
      <c r="P71" s="78"/>
    </row>
    <row r="72" spans="1:16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N72" s="3"/>
      <c r="O72" s="24"/>
    </row>
    <row r="73" spans="1:16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O73" s="3"/>
      <c r="P73" s="24"/>
    </row>
    <row r="74" spans="1:16" x14ac:dyDescent="0.25">
      <c r="A74" s="5"/>
      <c r="B74" s="25"/>
      <c r="C74" s="25"/>
      <c r="D74" s="25"/>
      <c r="E74" s="25"/>
      <c r="F74" s="25"/>
      <c r="G74" s="25"/>
      <c r="H74" s="25"/>
      <c r="I74" s="25"/>
      <c r="J74" s="5"/>
      <c r="K74" s="5"/>
    </row>
    <row r="75" spans="1:16" x14ac:dyDescent="0.25">
      <c r="A75" s="5"/>
      <c r="B75" s="26"/>
      <c r="C75" s="25"/>
      <c r="D75" s="25"/>
      <c r="E75" s="25"/>
      <c r="F75" s="25"/>
      <c r="G75" s="25"/>
      <c r="H75" s="25"/>
      <c r="I75" s="25"/>
      <c r="J75" s="5"/>
      <c r="K75" s="5"/>
      <c r="L75" s="28"/>
      <c r="M75" s="28"/>
      <c r="N75" s="28"/>
      <c r="O75" s="28"/>
      <c r="P75" s="28"/>
    </row>
    <row r="76" spans="1:16" x14ac:dyDescent="0.25">
      <c r="A76" s="27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8"/>
      <c r="M76" s="28"/>
      <c r="N76" s="28"/>
      <c r="O76" s="28"/>
      <c r="P76" s="28"/>
    </row>
    <row r="77" spans="1:16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9" spans="1:16" x14ac:dyDescent="0.25">
      <c r="A79" s="29"/>
      <c r="C79" s="30"/>
    </row>
    <row r="80" spans="1:16" x14ac:dyDescent="0.25">
      <c r="D80" s="197"/>
      <c r="E80" s="197"/>
      <c r="F80" s="197"/>
      <c r="G80" s="197"/>
      <c r="H80" s="197"/>
      <c r="I80" s="197"/>
      <c r="J80" s="197"/>
      <c r="K80" s="197"/>
      <c r="L80" s="4"/>
      <c r="M80" s="4"/>
      <c r="N80" s="4"/>
      <c r="O80" s="4"/>
    </row>
    <row r="92" spans="16:16" x14ac:dyDescent="0.25">
      <c r="P92" s="113" t="s">
        <v>156</v>
      </c>
    </row>
    <row r="93" spans="16:16" x14ac:dyDescent="0.25">
      <c r="P93" s="1" t="s">
        <v>155</v>
      </c>
    </row>
    <row r="94" spans="16:16" x14ac:dyDescent="0.25">
      <c r="P94" s="1" t="s">
        <v>157</v>
      </c>
    </row>
  </sheetData>
  <sheetProtection sheet="1"/>
  <mergeCells count="63">
    <mergeCell ref="A52:J52"/>
    <mergeCell ref="D80:K80"/>
    <mergeCell ref="B30:J30"/>
    <mergeCell ref="B31:J31"/>
    <mergeCell ref="B32:J32"/>
    <mergeCell ref="B33:J33"/>
    <mergeCell ref="B51:J51"/>
    <mergeCell ref="A35:K35"/>
    <mergeCell ref="A34:J34"/>
    <mergeCell ref="B36:J36"/>
    <mergeCell ref="B45:J45"/>
    <mergeCell ref="B46:J46"/>
    <mergeCell ref="B47:J47"/>
    <mergeCell ref="B48:J48"/>
    <mergeCell ref="B49:J49"/>
    <mergeCell ref="B50:J50"/>
    <mergeCell ref="B18:J18"/>
    <mergeCell ref="B29:J29"/>
    <mergeCell ref="B21:J21"/>
    <mergeCell ref="B22:J22"/>
    <mergeCell ref="B23:J23"/>
    <mergeCell ref="B24:J24"/>
    <mergeCell ref="B25:J25"/>
    <mergeCell ref="B26:J26"/>
    <mergeCell ref="B27:J27"/>
    <mergeCell ref="B28:J28"/>
    <mergeCell ref="A13:F13"/>
    <mergeCell ref="A16:J16"/>
    <mergeCell ref="A17:K17"/>
    <mergeCell ref="I13:J13"/>
    <mergeCell ref="I14:J14"/>
    <mergeCell ref="I15:J15"/>
    <mergeCell ref="I8:J8"/>
    <mergeCell ref="I9:J9"/>
    <mergeCell ref="I10:J10"/>
    <mergeCell ref="A1:K1"/>
    <mergeCell ref="A2:K2"/>
    <mergeCell ref="A4:K4"/>
    <mergeCell ref="A5:F5"/>
    <mergeCell ref="I5:J5"/>
    <mergeCell ref="A10:F10"/>
    <mergeCell ref="A6:F6"/>
    <mergeCell ref="A7:F7"/>
    <mergeCell ref="A8:F8"/>
    <mergeCell ref="A9:F9"/>
    <mergeCell ref="I6:J6"/>
    <mergeCell ref="I7:J7"/>
    <mergeCell ref="A11:F11"/>
    <mergeCell ref="I11:J11"/>
    <mergeCell ref="B42:J42"/>
    <mergeCell ref="B43:J43"/>
    <mergeCell ref="B44:J44"/>
    <mergeCell ref="B37:J37"/>
    <mergeCell ref="B38:J38"/>
    <mergeCell ref="B39:J39"/>
    <mergeCell ref="B40:J40"/>
    <mergeCell ref="B41:J41"/>
    <mergeCell ref="A12:F12"/>
    <mergeCell ref="B20:J20"/>
    <mergeCell ref="A14:F14"/>
    <mergeCell ref="A15:F15"/>
    <mergeCell ref="I12:J12"/>
    <mergeCell ref="B19:J19"/>
  </mergeCells>
  <conditionalFormatting sqref="A6:J15 B19:K33 B37:K51">
    <cfRule type="containsBlanks" dxfId="74" priority="2" stopIfTrue="1">
      <formula>LEN(TRIM(A6))=0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97" firstPageNumber="0" orientation="portrait" r:id="rId1"/>
  <headerFooter alignWithMargins="0"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J29" sqref="J29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52.125" style="106" bestFit="1" customWidth="1"/>
    <col min="15" max="15" width="5.625" style="2" hidden="1" customWidth="1"/>
    <col min="16" max="16" width="22.625" style="2" hidden="1" customWidth="1"/>
    <col min="17" max="17" width="8.75" style="2" hidden="1" customWidth="1"/>
    <col min="18" max="19" width="11.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23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47"/>
      <c r="C7" s="212" t="s">
        <v>54</v>
      </c>
      <c r="D7" s="213"/>
      <c r="E7" s="213"/>
      <c r="F7" s="213"/>
      <c r="G7" s="214"/>
      <c r="H7" s="38">
        <f>IF(O5=FALSE(),P4,P5)</f>
        <v>700</v>
      </c>
      <c r="I7" s="106" t="s">
        <v>84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8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">
        <v>49</v>
      </c>
      <c r="C43" s="211"/>
      <c r="D43" s="211"/>
      <c r="E43" s="211"/>
      <c r="F43" s="230"/>
      <c r="G43" s="104" t="s">
        <v>63</v>
      </c>
      <c r="H43" s="50"/>
      <c r="I43" s="107" t="s">
        <v>68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/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/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15:G15"/>
    <mergeCell ref="C7:G7"/>
    <mergeCell ref="C10:G10"/>
    <mergeCell ref="C11:G11"/>
    <mergeCell ref="C12:G12"/>
    <mergeCell ref="A1:H1"/>
    <mergeCell ref="A2:H2"/>
    <mergeCell ref="B14:H14"/>
    <mergeCell ref="B6:H6"/>
    <mergeCell ref="B9:H9"/>
    <mergeCell ref="C4:H4"/>
    <mergeCell ref="C36:G36"/>
    <mergeCell ref="C35:G35"/>
    <mergeCell ref="C34:G34"/>
    <mergeCell ref="C33:G33"/>
    <mergeCell ref="R16:S16"/>
    <mergeCell ref="B20:H20"/>
    <mergeCell ref="B31:G31"/>
    <mergeCell ref="B53:G53"/>
    <mergeCell ref="B54:G54"/>
    <mergeCell ref="A59:H63"/>
    <mergeCell ref="B51:G51"/>
    <mergeCell ref="B41:F41"/>
    <mergeCell ref="B46:C46"/>
    <mergeCell ref="B47:C47"/>
    <mergeCell ref="B48:C48"/>
    <mergeCell ref="B49:C49"/>
    <mergeCell ref="B50:C50"/>
    <mergeCell ref="B43:F43"/>
    <mergeCell ref="B44:C44"/>
    <mergeCell ref="B45:C45"/>
    <mergeCell ref="B56:H56"/>
    <mergeCell ref="C57:G57"/>
    <mergeCell ref="C39:G39"/>
    <mergeCell ref="O1:T1"/>
    <mergeCell ref="C32:G32"/>
    <mergeCell ref="B29:G29"/>
    <mergeCell ref="B22:C22"/>
    <mergeCell ref="B23:C23"/>
    <mergeCell ref="B24:C24"/>
    <mergeCell ref="B25:C25"/>
    <mergeCell ref="B26:C26"/>
    <mergeCell ref="B27:C27"/>
    <mergeCell ref="B28:C28"/>
    <mergeCell ref="C38:G38"/>
    <mergeCell ref="C37:G37"/>
    <mergeCell ref="B17:H17"/>
    <mergeCell ref="C18:G18"/>
    <mergeCell ref="B21:E21"/>
  </mergeCells>
  <conditionalFormatting sqref="A59:H63">
    <cfRule type="expression" dxfId="73" priority="1" stopIfTrue="1">
      <formula>AND($H$53="",$H$11="")</formula>
    </cfRule>
  </conditionalFormatting>
  <conditionalFormatting sqref="C38:H38">
    <cfRule type="expression" dxfId="72" priority="5" stopIfTrue="1">
      <formula>$O$33</formula>
    </cfRule>
  </conditionalFormatting>
  <conditionalFormatting sqref="C39:H39">
    <cfRule type="expression" dxfId="71" priority="6" stopIfTrue="1">
      <formula>$O$34</formula>
    </cfRule>
  </conditionalFormatting>
  <conditionalFormatting sqref="H11 H21 H43 H53">
    <cfRule type="notContainsBlanks" dxfId="70" priority="2" stopIfTrue="1">
      <formula>LEN(TRIM(H11))&gt;0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0" name="unnamed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1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2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unnamed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unnamed3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69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B50:C50"/>
    <mergeCell ref="B51:G51"/>
    <mergeCell ref="B53:G53"/>
    <mergeCell ref="B54:G54"/>
    <mergeCell ref="A59:H63"/>
    <mergeCell ref="B56:H56"/>
    <mergeCell ref="C57:G57"/>
  </mergeCells>
  <conditionalFormatting sqref="A59:H63">
    <cfRule type="expression" dxfId="69" priority="2" stopIfTrue="1">
      <formula>AND($H$53="",$H$11="")</formula>
    </cfRule>
  </conditionalFormatting>
  <conditionalFormatting sqref="C38:H38">
    <cfRule type="expression" dxfId="68" priority="4" stopIfTrue="1">
      <formula>$O$33</formula>
    </cfRule>
  </conditionalFormatting>
  <conditionalFormatting sqref="C39:H39">
    <cfRule type="expression" dxfId="67" priority="5" stopIfTrue="1">
      <formula>$O$34</formula>
    </cfRule>
  </conditionalFormatting>
  <conditionalFormatting sqref="H43 H11 H21 H53">
    <cfRule type="notContainsBlanks" dxfId="66" priority="3" stopIfTrue="1">
      <formula>LEN(TRIM(H11))&gt;0</formula>
    </cfRule>
  </conditionalFormatting>
  <conditionalFormatting sqref="H43">
    <cfRule type="expression" dxfId="6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unnamed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unnamed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unnamed3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Normal="10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85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64" priority="2" stopIfTrue="1">
      <formula>AND($H$53="",$H$11="")</formula>
    </cfRule>
  </conditionalFormatting>
  <conditionalFormatting sqref="C38:H38">
    <cfRule type="expression" dxfId="63" priority="4" stopIfTrue="1">
      <formula>$O$33</formula>
    </cfRule>
  </conditionalFormatting>
  <conditionalFormatting sqref="C39:H39">
    <cfRule type="expression" dxfId="62" priority="5" stopIfTrue="1">
      <formula>$O$34</formula>
    </cfRule>
  </conditionalFormatting>
  <conditionalFormatting sqref="H43 H11 H21 H53">
    <cfRule type="notContainsBlanks" dxfId="61" priority="3" stopIfTrue="1">
      <formula>LEN(TRIM(H11))&gt;0</formula>
    </cfRule>
  </conditionalFormatting>
  <conditionalFormatting sqref="H43">
    <cfRule type="expression" dxfId="6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="115" zoomScaleNormal="115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86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59" priority="2" stopIfTrue="1">
      <formula>AND($H$53="",$H$11="")</formula>
    </cfRule>
  </conditionalFormatting>
  <conditionalFormatting sqref="C38:H38">
    <cfRule type="expression" dxfId="58" priority="4" stopIfTrue="1">
      <formula>$O$33</formula>
    </cfRule>
  </conditionalFormatting>
  <conditionalFormatting sqref="C39:H39">
    <cfRule type="expression" dxfId="57" priority="5" stopIfTrue="1">
      <formula>$O$34</formula>
    </cfRule>
  </conditionalFormatting>
  <conditionalFormatting sqref="H43 H11 H21 H53">
    <cfRule type="notContainsBlanks" dxfId="56" priority="3" stopIfTrue="1">
      <formula>LEN(TRIM(H11))&gt;0</formula>
    </cfRule>
  </conditionalFormatting>
  <conditionalFormatting sqref="H43">
    <cfRule type="expression" dxfId="5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6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="115" zoomScaleNormal="115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87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54" priority="2" stopIfTrue="1">
      <formula>AND($H$53="",$H$11="")</formula>
    </cfRule>
  </conditionalFormatting>
  <conditionalFormatting sqref="C38:H38">
    <cfRule type="expression" dxfId="53" priority="4" stopIfTrue="1">
      <formula>$O$33</formula>
    </cfRule>
  </conditionalFormatting>
  <conditionalFormatting sqref="C39:H39">
    <cfRule type="expression" dxfId="52" priority="5" stopIfTrue="1">
      <formula>$O$34</formula>
    </cfRule>
  </conditionalFormatting>
  <conditionalFormatting sqref="H43 H11 H21 H53">
    <cfRule type="notContainsBlanks" dxfId="51" priority="3" stopIfTrue="1">
      <formula>LEN(TRIM(H11))&gt;0</formula>
    </cfRule>
  </conditionalFormatting>
  <conditionalFormatting sqref="H43">
    <cfRule type="expression" dxfId="5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0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1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2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3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4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5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6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7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8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29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30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="85" zoomScaleNormal="85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88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49" priority="2" stopIfTrue="1">
      <formula>AND($H$53="",$H$11="")</formula>
    </cfRule>
  </conditionalFormatting>
  <conditionalFormatting sqref="C38:H38">
    <cfRule type="expression" dxfId="48" priority="4" stopIfTrue="1">
      <formula>$O$33</formula>
    </cfRule>
  </conditionalFormatting>
  <conditionalFormatting sqref="C39:H39">
    <cfRule type="expression" dxfId="47" priority="5" stopIfTrue="1">
      <formula>$O$34</formula>
    </cfRule>
  </conditionalFormatting>
  <conditionalFormatting sqref="H43 H11 H21 H53">
    <cfRule type="notContainsBlanks" dxfId="46" priority="3" stopIfTrue="1">
      <formula>LEN(TRIM(H11))&gt;0</formula>
    </cfRule>
  </conditionalFormatting>
  <conditionalFormatting sqref="H43">
    <cfRule type="expression" dxfId="45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showGridLines="0" zoomScale="70" zoomScaleNormal="70" zoomScaleSheetLayoutView="160" workbookViewId="0">
      <selection activeCell="C4" sqref="C4:H4"/>
    </sheetView>
  </sheetViews>
  <sheetFormatPr defaultColWidth="8.625" defaultRowHeight="15" x14ac:dyDescent="0.25"/>
  <cols>
    <col min="1" max="1" width="5.125" style="1" customWidth="1"/>
    <col min="2" max="3" width="4.75" style="1" customWidth="1"/>
    <col min="4" max="4" width="14" style="1" customWidth="1"/>
    <col min="5" max="8" width="15.375" style="1" customWidth="1"/>
    <col min="9" max="9" width="47.625" style="106" bestFit="1" customWidth="1"/>
    <col min="15" max="15" width="8.625" style="2" hidden="1" customWidth="1"/>
    <col min="16" max="16" width="22.625" style="2" hidden="1" customWidth="1"/>
    <col min="17" max="17" width="8.625" style="2" hidden="1" customWidth="1"/>
    <col min="18" max="19" width="9.875" style="2" hidden="1" customWidth="1"/>
    <col min="20" max="20" width="8.625" style="2" hidden="1" customWidth="1"/>
    <col min="21" max="25" width="10.75" style="31" customWidth="1"/>
    <col min="26" max="31" width="10.75" style="1" customWidth="1"/>
    <col min="32" max="32" width="9" style="1" customWidth="1"/>
    <col min="33" max="16384" width="8.625" style="1"/>
  </cols>
  <sheetData>
    <row r="1" spans="1:20" ht="15.75" x14ac:dyDescent="0.25">
      <c r="A1" s="190" t="s">
        <v>9</v>
      </c>
      <c r="B1" s="190"/>
      <c r="C1" s="190"/>
      <c r="D1" s="190"/>
      <c r="E1" s="190"/>
      <c r="F1" s="190"/>
      <c r="G1" s="190"/>
      <c r="H1" s="190"/>
      <c r="O1" s="201" t="s">
        <v>11</v>
      </c>
      <c r="P1" s="202"/>
      <c r="Q1" s="202"/>
      <c r="R1" s="202"/>
      <c r="S1" s="202"/>
      <c r="T1" s="203"/>
    </row>
    <row r="2" spans="1:20" x14ac:dyDescent="0.25">
      <c r="A2" s="234" t="s">
        <v>46</v>
      </c>
      <c r="B2" s="234"/>
      <c r="C2" s="234"/>
      <c r="D2" s="234"/>
      <c r="E2" s="234"/>
      <c r="F2" s="234"/>
      <c r="G2" s="234"/>
      <c r="H2" s="234"/>
      <c r="I2" s="140" t="s">
        <v>83</v>
      </c>
      <c r="O2" s="59"/>
      <c r="P2" s="60" t="s">
        <v>30</v>
      </c>
      <c r="Q2" s="61"/>
      <c r="R2" s="61"/>
      <c r="S2" s="61"/>
      <c r="T2" s="62"/>
    </row>
    <row r="3" spans="1:20" ht="15.75" x14ac:dyDescent="0.25">
      <c r="B3" s="32"/>
      <c r="F3" s="32"/>
      <c r="I3" s="141" t="s">
        <v>154</v>
      </c>
      <c r="O3" s="63"/>
      <c r="P3" s="90"/>
      <c r="Q3" s="58"/>
      <c r="R3" s="58"/>
      <c r="S3" s="58"/>
      <c r="T3" s="64"/>
    </row>
    <row r="4" spans="1:20" ht="12.75" customHeight="1" x14ac:dyDescent="0.25">
      <c r="A4" s="134" t="s">
        <v>10</v>
      </c>
      <c r="B4" s="133" t="s">
        <v>89</v>
      </c>
      <c r="C4" s="235" t="s">
        <v>22</v>
      </c>
      <c r="D4" s="235"/>
      <c r="E4" s="235"/>
      <c r="F4" s="235"/>
      <c r="G4" s="235"/>
      <c r="H4" s="235"/>
      <c r="I4" s="106" t="s">
        <v>158</v>
      </c>
      <c r="O4" s="91"/>
      <c r="P4" s="57">
        <v>700</v>
      </c>
      <c r="Q4" s="58"/>
      <c r="R4" s="58"/>
      <c r="S4" s="58"/>
      <c r="T4" s="64"/>
    </row>
    <row r="5" spans="1:20" ht="12.75" customHeight="1" x14ac:dyDescent="0.25">
      <c r="B5" s="33"/>
      <c r="F5" s="33"/>
      <c r="O5" s="92" t="b">
        <v>0</v>
      </c>
      <c r="P5" s="57">
        <v>50</v>
      </c>
      <c r="Q5" s="58"/>
      <c r="R5" s="58"/>
      <c r="S5" s="58"/>
      <c r="T5" s="64"/>
    </row>
    <row r="6" spans="1:20" x14ac:dyDescent="0.25">
      <c r="A6" s="34" t="s">
        <v>24</v>
      </c>
      <c r="B6" s="211" t="s">
        <v>57</v>
      </c>
      <c r="C6" s="211"/>
      <c r="D6" s="211"/>
      <c r="E6" s="211"/>
      <c r="F6" s="211"/>
      <c r="G6" s="211"/>
      <c r="H6" s="211"/>
      <c r="O6" s="72"/>
      <c r="P6" s="68"/>
      <c r="Q6" s="68"/>
      <c r="R6" s="68"/>
      <c r="S6" s="68"/>
      <c r="T6" s="69"/>
    </row>
    <row r="7" spans="1:20" ht="15" customHeight="1" x14ac:dyDescent="0.25">
      <c r="A7" s="35"/>
      <c r="B7" s="136"/>
      <c r="C7" s="239" t="str">
        <f>IF(O5=FALSE(),"attività svolta per accertamenti di conformità edilizia e catastale (vedi punto A.1 criteri)","attività già svolta per altro lotto con documentazione univoca")</f>
        <v>attività svolta per accertamenti di conformità edilizia e catastale (vedi punto A.1 criteri)</v>
      </c>
      <c r="D7" s="239"/>
      <c r="E7" s="239"/>
      <c r="F7" s="239"/>
      <c r="G7" s="239"/>
      <c r="H7" s="110">
        <f>IF(O5=FALSE(),P4,P5)</f>
        <v>700</v>
      </c>
      <c r="I7" s="106" t="s">
        <v>82</v>
      </c>
      <c r="O7" s="63"/>
      <c r="P7" s="90" t="s">
        <v>32</v>
      </c>
      <c r="Q7" s="58"/>
      <c r="R7" s="58"/>
      <c r="S7" s="58"/>
      <c r="T7" s="64"/>
    </row>
    <row r="8" spans="1:20" x14ac:dyDescent="0.25">
      <c r="B8" s="35"/>
      <c r="C8" s="39"/>
      <c r="D8" s="40"/>
      <c r="F8" s="4"/>
      <c r="H8" s="54"/>
      <c r="O8" s="63"/>
      <c r="P8" s="58"/>
      <c r="Q8" s="58"/>
      <c r="R8" s="58"/>
      <c r="S8" s="58"/>
      <c r="T8" s="64"/>
    </row>
    <row r="9" spans="1:20" x14ac:dyDescent="0.25">
      <c r="A9" s="34" t="s">
        <v>25</v>
      </c>
      <c r="B9" s="211" t="s">
        <v>56</v>
      </c>
      <c r="C9" s="211"/>
      <c r="D9" s="211"/>
      <c r="E9" s="211"/>
      <c r="F9" s="211"/>
      <c r="G9" s="211"/>
      <c r="H9" s="211"/>
      <c r="I9" s="107"/>
      <c r="O9" s="65" t="b">
        <v>0</v>
      </c>
      <c r="P9" s="71">
        <v>600</v>
      </c>
      <c r="Q9" s="58"/>
      <c r="R9" s="58"/>
      <c r="S9" s="58"/>
      <c r="T9" s="64"/>
    </row>
    <row r="10" spans="1:20" ht="14.1" customHeight="1" x14ac:dyDescent="0.25">
      <c r="B10" s="47"/>
      <c r="C10" s="212" t="s">
        <v>20</v>
      </c>
      <c r="D10" s="213"/>
      <c r="E10" s="213"/>
      <c r="F10" s="213"/>
      <c r="G10" s="214"/>
      <c r="H10" s="48">
        <v>700</v>
      </c>
      <c r="I10" s="107" t="s">
        <v>64</v>
      </c>
      <c r="O10" s="66"/>
      <c r="P10" s="67"/>
      <c r="Q10" s="67"/>
      <c r="R10" s="68"/>
      <c r="S10" s="68"/>
      <c r="T10" s="69"/>
    </row>
    <row r="11" spans="1:20" ht="14.1" customHeight="1" x14ac:dyDescent="0.25">
      <c r="B11" s="47"/>
      <c r="C11" s="212" t="s">
        <v>33</v>
      </c>
      <c r="D11" s="213"/>
      <c r="E11" s="213"/>
      <c r="F11" s="213"/>
      <c r="G11" s="214"/>
      <c r="H11" s="131"/>
      <c r="I11" s="107" t="s">
        <v>70</v>
      </c>
      <c r="O11" s="59"/>
      <c r="P11" s="60" t="s">
        <v>31</v>
      </c>
      <c r="Q11" s="61"/>
      <c r="R11" s="61"/>
      <c r="S11" s="61"/>
      <c r="T11" s="62"/>
    </row>
    <row r="12" spans="1:20" ht="14.1" customHeight="1" x14ac:dyDescent="0.25">
      <c r="B12" s="35"/>
      <c r="C12" s="236" t="s">
        <v>12</v>
      </c>
      <c r="D12" s="237"/>
      <c r="E12" s="237"/>
      <c r="F12" s="237"/>
      <c r="G12" s="238"/>
      <c r="H12" s="49">
        <f>H10*(1+H11)</f>
        <v>700</v>
      </c>
      <c r="I12" s="107" t="s">
        <v>71</v>
      </c>
      <c r="O12" s="63"/>
      <c r="P12" s="58"/>
      <c r="Q12" s="58"/>
      <c r="R12" s="58"/>
      <c r="S12" s="58"/>
      <c r="T12" s="64"/>
    </row>
    <row r="13" spans="1:20" ht="14.1" customHeight="1" x14ac:dyDescent="0.25">
      <c r="I13" s="107"/>
      <c r="O13" s="70" t="b">
        <v>0</v>
      </c>
      <c r="P13" s="71">
        <v>300</v>
      </c>
      <c r="Q13" s="58"/>
      <c r="R13" s="58"/>
      <c r="S13" s="58"/>
      <c r="T13" s="64"/>
    </row>
    <row r="14" spans="1:20" ht="14.1" customHeight="1" x14ac:dyDescent="0.25">
      <c r="A14" s="34" t="s">
        <v>26</v>
      </c>
      <c r="B14" s="211" t="s">
        <v>55</v>
      </c>
      <c r="C14" s="211"/>
      <c r="D14" s="211"/>
      <c r="E14" s="211"/>
      <c r="F14" s="211"/>
      <c r="G14" s="211"/>
      <c r="H14" s="211"/>
      <c r="I14" s="107"/>
      <c r="O14" s="63"/>
      <c r="P14" s="58"/>
      <c r="Q14" s="58"/>
      <c r="R14" s="58"/>
      <c r="S14" s="58"/>
      <c r="T14" s="64"/>
    </row>
    <row r="15" spans="1:20" x14ac:dyDescent="0.25">
      <c r="B15" s="46"/>
      <c r="C15" s="212" t="s">
        <v>21</v>
      </c>
      <c r="D15" s="213"/>
      <c r="E15" s="213"/>
      <c r="F15" s="213"/>
      <c r="G15" s="214"/>
      <c r="H15" s="41">
        <f>IF(O9=TRUE(),P9,0)</f>
        <v>0</v>
      </c>
      <c r="I15" s="107" t="s">
        <v>65</v>
      </c>
      <c r="O15" s="59"/>
      <c r="P15" s="60" t="s">
        <v>61</v>
      </c>
      <c r="Q15" s="61"/>
      <c r="R15" s="61"/>
      <c r="S15" s="61"/>
      <c r="T15" s="62"/>
    </row>
    <row r="16" spans="1:20" ht="14.1" customHeight="1" x14ac:dyDescent="0.25">
      <c r="I16" s="107"/>
      <c r="O16" s="63"/>
      <c r="P16" s="102" t="s">
        <v>58</v>
      </c>
      <c r="Q16" s="102" t="s">
        <v>60</v>
      </c>
      <c r="R16" s="231" t="s">
        <v>59</v>
      </c>
      <c r="S16" s="231"/>
      <c r="T16" s="64"/>
    </row>
    <row r="17" spans="1:20" x14ac:dyDescent="0.25">
      <c r="A17" s="34" t="s">
        <v>27</v>
      </c>
      <c r="B17" s="211" t="s">
        <v>28</v>
      </c>
      <c r="C17" s="211"/>
      <c r="D17" s="211"/>
      <c r="E17" s="211"/>
      <c r="F17" s="211"/>
      <c r="G17" s="211"/>
      <c r="H17" s="211"/>
      <c r="I17" s="107"/>
      <c r="O17" s="93"/>
      <c r="P17" s="98">
        <v>9.8608500000000002E-2</v>
      </c>
      <c r="Q17" s="99">
        <v>1.5474499999999999E-2</v>
      </c>
      <c r="R17" s="100">
        <v>0</v>
      </c>
      <c r="S17" s="100">
        <v>5164.57</v>
      </c>
      <c r="T17" s="64"/>
    </row>
    <row r="18" spans="1:20" x14ac:dyDescent="0.25">
      <c r="B18" s="46"/>
      <c r="C18" s="212" t="s">
        <v>29</v>
      </c>
      <c r="D18" s="213"/>
      <c r="E18" s="213"/>
      <c r="F18" s="213"/>
      <c r="G18" s="214"/>
      <c r="H18" s="41">
        <f>IF(O13=TRUE(),P13,0)</f>
        <v>0</v>
      </c>
      <c r="I18" s="107" t="s">
        <v>65</v>
      </c>
      <c r="O18" s="93"/>
      <c r="P18" s="98">
        <f>IF(H18="","",7.04235%)</f>
        <v>7.04235E-2</v>
      </c>
      <c r="Q18" s="99">
        <v>1.4053E-2</v>
      </c>
      <c r="R18" s="100">
        <f>S17</f>
        <v>5164.57</v>
      </c>
      <c r="S18" s="100">
        <v>10329.14</v>
      </c>
      <c r="T18" s="64"/>
    </row>
    <row r="19" spans="1:20" x14ac:dyDescent="0.25">
      <c r="O19" s="93"/>
      <c r="P19" s="98">
        <v>5.6370000000000003E-2</v>
      </c>
      <c r="Q19" s="99">
        <v>1.2632000000000001E-2</v>
      </c>
      <c r="R19" s="100">
        <f t="shared" ref="R19:R23" si="0">S18</f>
        <v>10329.14</v>
      </c>
      <c r="S19" s="100">
        <v>25822.84</v>
      </c>
      <c r="T19" s="64"/>
    </row>
    <row r="20" spans="1:20" x14ac:dyDescent="0.25">
      <c r="A20" s="34" t="s">
        <v>34</v>
      </c>
      <c r="B20" s="232" t="s">
        <v>35</v>
      </c>
      <c r="C20" s="232"/>
      <c r="D20" s="232"/>
      <c r="E20" s="232"/>
      <c r="F20" s="232"/>
      <c r="G20" s="232"/>
      <c r="H20" s="232"/>
      <c r="O20" s="93"/>
      <c r="P20" s="98">
        <v>4.2237999999999998E-2</v>
      </c>
      <c r="Q20" s="99">
        <v>8.4475000000000001E-3</v>
      </c>
      <c r="R20" s="100">
        <f t="shared" si="0"/>
        <v>25822.84</v>
      </c>
      <c r="S20" s="100">
        <v>51645.69</v>
      </c>
      <c r="T20" s="64"/>
    </row>
    <row r="21" spans="1:20" x14ac:dyDescent="0.25">
      <c r="A21" s="35"/>
      <c r="B21" s="181" t="s">
        <v>50</v>
      </c>
      <c r="C21" s="181"/>
      <c r="D21" s="181"/>
      <c r="E21" s="181"/>
      <c r="F21" s="33"/>
      <c r="G21" s="104" t="s">
        <v>62</v>
      </c>
      <c r="H21" s="50"/>
      <c r="I21" s="106" t="s">
        <v>66</v>
      </c>
      <c r="O21" s="93"/>
      <c r="P21" s="98">
        <v>2.8185000000000002E-2</v>
      </c>
      <c r="Q21" s="99">
        <v>5.6845000000000003E-3</v>
      </c>
      <c r="R21" s="100">
        <f t="shared" si="0"/>
        <v>51645.69</v>
      </c>
      <c r="S21" s="100">
        <v>103291.38</v>
      </c>
      <c r="T21" s="64"/>
    </row>
    <row r="22" spans="1:20" x14ac:dyDescent="0.25">
      <c r="A22" s="5"/>
      <c r="B22" s="209" t="str">
        <f>IF(D22="","","da")</f>
        <v/>
      </c>
      <c r="C22" s="210"/>
      <c r="D22" s="36" t="str">
        <f>IF($H$21&gt;R17,R17,"")</f>
        <v/>
      </c>
      <c r="E22" s="97" t="str">
        <f>IF(D22="","","fino ad")</f>
        <v/>
      </c>
      <c r="F22" s="36" t="str">
        <f t="shared" ref="F22:F28" si="1">IF(D22="","",IF($H$21&gt;=S17,S17,$H$21))</f>
        <v/>
      </c>
      <c r="G22" s="42" t="str">
        <f t="shared" ref="G22:G28" si="2">IF(D22="","",P17)</f>
        <v/>
      </c>
      <c r="H22" s="37" t="str">
        <f>IF(D22="","",(F22-D22)*G22)</f>
        <v/>
      </c>
      <c r="O22" s="93"/>
      <c r="P22" s="98">
        <v>1.4053E-2</v>
      </c>
      <c r="Q22" s="101">
        <v>4.2629999999999994E-3</v>
      </c>
      <c r="R22" s="100">
        <f t="shared" si="0"/>
        <v>103291.38</v>
      </c>
      <c r="S22" s="100">
        <v>258228.45</v>
      </c>
      <c r="T22" s="64"/>
    </row>
    <row r="23" spans="1:20" x14ac:dyDescent="0.25">
      <c r="A23" s="5"/>
      <c r="B23" s="209" t="str">
        <f>IF(D23="","","da")</f>
        <v/>
      </c>
      <c r="C23" s="210"/>
      <c r="D23" s="36" t="str">
        <f t="shared" ref="D23:D28" si="3">IF($H$21&gt;=R18,R18,"")</f>
        <v/>
      </c>
      <c r="E23" s="97" t="str">
        <f>IF(D23="","","fino ad")</f>
        <v/>
      </c>
      <c r="F23" s="36" t="str">
        <f t="shared" si="1"/>
        <v/>
      </c>
      <c r="G23" s="42" t="str">
        <f t="shared" si="2"/>
        <v/>
      </c>
      <c r="H23" s="37" t="str">
        <f t="shared" ref="H23:H28" si="4">IF(D23="","",(F23-D23)*G23)</f>
        <v/>
      </c>
      <c r="O23" s="93"/>
      <c r="P23" s="98">
        <v>3.529E-3</v>
      </c>
      <c r="Q23" s="101">
        <v>7.1049999999999998E-4</v>
      </c>
      <c r="R23" s="100">
        <f t="shared" si="0"/>
        <v>258228.45</v>
      </c>
      <c r="S23" s="100">
        <v>516456.9</v>
      </c>
      <c r="T23" s="64"/>
    </row>
    <row r="24" spans="1:20" x14ac:dyDescent="0.25">
      <c r="A24" s="5"/>
      <c r="B24" s="209" t="str">
        <f t="shared" ref="B24:B28" si="5">IF(D24="","","da")</f>
        <v/>
      </c>
      <c r="C24" s="210"/>
      <c r="D24" s="36" t="str">
        <f t="shared" si="3"/>
        <v/>
      </c>
      <c r="E24" s="97" t="str">
        <f t="shared" ref="E24:E28" si="6">IF(D24="","","fino ad")</f>
        <v/>
      </c>
      <c r="F24" s="36" t="str">
        <f t="shared" si="1"/>
        <v/>
      </c>
      <c r="G24" s="42" t="str">
        <f t="shared" si="2"/>
        <v/>
      </c>
      <c r="H24" s="37" t="str">
        <f t="shared" si="4"/>
        <v/>
      </c>
      <c r="O24" s="63"/>
      <c r="P24" s="58"/>
      <c r="Q24" s="58"/>
      <c r="R24" s="58"/>
      <c r="S24" s="58"/>
      <c r="T24" s="64"/>
    </row>
    <row r="25" spans="1:20" ht="14.25" customHeight="1" x14ac:dyDescent="0.25">
      <c r="A25" s="5"/>
      <c r="B25" s="209" t="str">
        <f t="shared" si="5"/>
        <v/>
      </c>
      <c r="C25" s="210"/>
      <c r="D25" s="36" t="str">
        <f t="shared" si="3"/>
        <v/>
      </c>
      <c r="E25" s="97" t="str">
        <f t="shared" si="6"/>
        <v/>
      </c>
      <c r="F25" s="36" t="str">
        <f t="shared" si="1"/>
        <v/>
      </c>
      <c r="G25" s="42" t="str">
        <f t="shared" si="2"/>
        <v/>
      </c>
      <c r="H25" s="37" t="str">
        <f t="shared" si="4"/>
        <v/>
      </c>
      <c r="O25" s="59"/>
      <c r="P25" s="60" t="s">
        <v>38</v>
      </c>
      <c r="Q25" s="61"/>
      <c r="R25" s="61"/>
      <c r="S25" s="61"/>
      <c r="T25" s="62"/>
    </row>
    <row r="26" spans="1:20" x14ac:dyDescent="0.25">
      <c r="A26" s="5"/>
      <c r="B26" s="209" t="str">
        <f t="shared" si="5"/>
        <v/>
      </c>
      <c r="C26" s="210"/>
      <c r="D26" s="36" t="str">
        <f t="shared" si="3"/>
        <v/>
      </c>
      <c r="E26" s="97" t="str">
        <f t="shared" si="6"/>
        <v/>
      </c>
      <c r="F26" s="36" t="str">
        <f t="shared" si="1"/>
        <v/>
      </c>
      <c r="G26" s="42" t="str">
        <f t="shared" si="2"/>
        <v/>
      </c>
      <c r="H26" s="37" t="str">
        <f t="shared" si="4"/>
        <v/>
      </c>
      <c r="O26" s="63"/>
      <c r="P26" s="90" t="s">
        <v>13</v>
      </c>
      <c r="Q26" s="58" t="s">
        <v>41</v>
      </c>
      <c r="R26" s="58" t="s">
        <v>42</v>
      </c>
      <c r="S26" s="90" t="s">
        <v>51</v>
      </c>
      <c r="T26" s="64"/>
    </row>
    <row r="27" spans="1:20" x14ac:dyDescent="0.25">
      <c r="A27" s="5"/>
      <c r="B27" s="209" t="str">
        <f t="shared" si="5"/>
        <v/>
      </c>
      <c r="C27" s="210"/>
      <c r="D27" s="36" t="str">
        <f t="shared" si="3"/>
        <v/>
      </c>
      <c r="E27" s="97" t="str">
        <f t="shared" si="6"/>
        <v/>
      </c>
      <c r="F27" s="36" t="str">
        <f t="shared" si="1"/>
        <v/>
      </c>
      <c r="G27" s="42" t="str">
        <f t="shared" si="2"/>
        <v/>
      </c>
      <c r="H27" s="37" t="str">
        <f t="shared" si="4"/>
        <v/>
      </c>
      <c r="O27" s="70" t="b">
        <v>0</v>
      </c>
      <c r="P27" s="53">
        <v>10</v>
      </c>
      <c r="Q27" s="73">
        <v>14.68</v>
      </c>
      <c r="R27" s="73">
        <v>14.68</v>
      </c>
      <c r="S27" s="89">
        <f>Q27+R27*(P27-1)</f>
        <v>146.80000000000001</v>
      </c>
      <c r="T27" s="64"/>
    </row>
    <row r="28" spans="1:20" x14ac:dyDescent="0.25">
      <c r="A28" s="5"/>
      <c r="B28" s="209" t="str">
        <f t="shared" si="5"/>
        <v/>
      </c>
      <c r="C28" s="210"/>
      <c r="D28" s="36" t="str">
        <f t="shared" si="3"/>
        <v/>
      </c>
      <c r="E28" s="97" t="str">
        <f t="shared" si="6"/>
        <v/>
      </c>
      <c r="F28" s="36" t="str">
        <f t="shared" si="1"/>
        <v/>
      </c>
      <c r="G28" s="42" t="str">
        <f t="shared" si="2"/>
        <v/>
      </c>
      <c r="H28" s="37" t="str">
        <f t="shared" si="4"/>
        <v/>
      </c>
      <c r="O28" s="70" t="b">
        <v>0</v>
      </c>
      <c r="P28" s="53">
        <v>10</v>
      </c>
      <c r="Q28" s="73">
        <v>14.68</v>
      </c>
      <c r="R28" s="73">
        <v>14.68</v>
      </c>
      <c r="S28" s="89">
        <f t="shared" ref="S28:S34" si="7">Q28+R28*(P28-1)</f>
        <v>146.80000000000001</v>
      </c>
      <c r="T28" s="64"/>
    </row>
    <row r="29" spans="1:20" x14ac:dyDescent="0.25">
      <c r="A29" s="35"/>
      <c r="B29" s="207" t="s">
        <v>53</v>
      </c>
      <c r="C29" s="208"/>
      <c r="D29" s="208"/>
      <c r="E29" s="208"/>
      <c r="F29" s="208"/>
      <c r="G29" s="208"/>
      <c r="H29" s="103">
        <f>IF(H21="",0,IF(SUM(H22:H28)&lt;145.12,145.12,SUM(H22:H28)))</f>
        <v>0</v>
      </c>
      <c r="O29" s="70" t="b">
        <v>0</v>
      </c>
      <c r="P29" s="53">
        <v>10</v>
      </c>
      <c r="Q29" s="73">
        <v>14.68</v>
      </c>
      <c r="R29" s="73">
        <v>14.68</v>
      </c>
      <c r="S29" s="89">
        <f t="shared" si="7"/>
        <v>146.80000000000001</v>
      </c>
      <c r="T29" s="64"/>
    </row>
    <row r="30" spans="1:20" x14ac:dyDescent="0.25">
      <c r="O30" s="70" t="b">
        <v>0</v>
      </c>
      <c r="P30" s="53">
        <v>10</v>
      </c>
      <c r="Q30" s="73">
        <v>14.68</v>
      </c>
      <c r="R30" s="73">
        <v>14.68</v>
      </c>
      <c r="S30" s="89">
        <f t="shared" si="7"/>
        <v>146.80000000000001</v>
      </c>
      <c r="T30" s="64"/>
    </row>
    <row r="31" spans="1:20" x14ac:dyDescent="0.25">
      <c r="A31" s="34" t="s">
        <v>36</v>
      </c>
      <c r="B31" s="233" t="s">
        <v>37</v>
      </c>
      <c r="C31" s="233"/>
      <c r="D31" s="233"/>
      <c r="E31" s="233"/>
      <c r="F31" s="233"/>
      <c r="G31" s="233"/>
      <c r="H31" s="43" t="s">
        <v>13</v>
      </c>
      <c r="O31" s="70" t="b">
        <v>0</v>
      </c>
      <c r="P31" s="74">
        <v>20</v>
      </c>
      <c r="Q31" s="73">
        <v>14.68</v>
      </c>
      <c r="R31" s="73">
        <v>14.68</v>
      </c>
      <c r="S31" s="89">
        <f t="shared" si="7"/>
        <v>293.60000000000002</v>
      </c>
      <c r="T31" s="64"/>
    </row>
    <row r="32" spans="1:20" x14ac:dyDescent="0.25">
      <c r="B32" s="135"/>
      <c r="C32" s="204" t="s">
        <v>14</v>
      </c>
      <c r="D32" s="205"/>
      <c r="E32" s="205"/>
      <c r="F32" s="205"/>
      <c r="G32" s="206"/>
      <c r="H32" s="51">
        <f t="shared" ref="H32:H37" si="8">IF(O27=TRUE(),P27,0)</f>
        <v>0</v>
      </c>
      <c r="I32" s="107" t="s">
        <v>65</v>
      </c>
      <c r="O32" s="70" t="b">
        <v>0</v>
      </c>
      <c r="P32" s="53">
        <v>10</v>
      </c>
      <c r="Q32" s="73">
        <v>14.68</v>
      </c>
      <c r="R32" s="73">
        <v>14.68</v>
      </c>
      <c r="S32" s="89">
        <f t="shared" si="7"/>
        <v>146.80000000000001</v>
      </c>
      <c r="T32" s="64"/>
    </row>
    <row r="33" spans="1:25" x14ac:dyDescent="0.25">
      <c r="B33" s="135"/>
      <c r="C33" s="204" t="s">
        <v>15</v>
      </c>
      <c r="D33" s="205"/>
      <c r="E33" s="205"/>
      <c r="F33" s="205"/>
      <c r="G33" s="206"/>
      <c r="H33" s="51">
        <f t="shared" si="8"/>
        <v>0</v>
      </c>
      <c r="I33" s="107" t="s">
        <v>65</v>
      </c>
      <c r="O33" s="70" t="b">
        <v>0</v>
      </c>
      <c r="P33" s="53">
        <f>H38</f>
        <v>0</v>
      </c>
      <c r="Q33" s="73">
        <v>14.68</v>
      </c>
      <c r="R33" s="73">
        <v>14.68</v>
      </c>
      <c r="S33" s="89">
        <f t="shared" si="7"/>
        <v>0</v>
      </c>
      <c r="T33" s="64"/>
    </row>
    <row r="34" spans="1:25" x14ac:dyDescent="0.25">
      <c r="B34" s="135"/>
      <c r="C34" s="204" t="s">
        <v>16</v>
      </c>
      <c r="D34" s="205"/>
      <c r="E34" s="205"/>
      <c r="F34" s="205"/>
      <c r="G34" s="206"/>
      <c r="H34" s="51">
        <f t="shared" si="8"/>
        <v>0</v>
      </c>
      <c r="I34" s="107" t="s">
        <v>65</v>
      </c>
      <c r="O34" s="70" t="b">
        <v>0</v>
      </c>
      <c r="P34" s="53">
        <f>H39</f>
        <v>0</v>
      </c>
      <c r="Q34" s="73">
        <v>14.68</v>
      </c>
      <c r="R34" s="73">
        <v>14.68</v>
      </c>
      <c r="S34" s="89">
        <f t="shared" si="7"/>
        <v>0</v>
      </c>
      <c r="T34" s="64"/>
    </row>
    <row r="35" spans="1:25" x14ac:dyDescent="0.25">
      <c r="B35" s="135"/>
      <c r="C35" s="204" t="s">
        <v>17</v>
      </c>
      <c r="D35" s="205"/>
      <c r="E35" s="205"/>
      <c r="F35" s="205"/>
      <c r="G35" s="206"/>
      <c r="H35" s="51">
        <f t="shared" si="8"/>
        <v>0</v>
      </c>
      <c r="I35" s="107" t="s">
        <v>65</v>
      </c>
      <c r="O35" s="94"/>
      <c r="P35" s="95"/>
      <c r="Q35" s="55"/>
      <c r="R35" s="58"/>
      <c r="S35" s="95"/>
      <c r="T35" s="64"/>
    </row>
    <row r="36" spans="1:25" x14ac:dyDescent="0.25">
      <c r="B36" s="135"/>
      <c r="C36" s="204" t="s">
        <v>39</v>
      </c>
      <c r="D36" s="205"/>
      <c r="E36" s="205"/>
      <c r="F36" s="205"/>
      <c r="G36" s="206"/>
      <c r="H36" s="51">
        <f t="shared" si="8"/>
        <v>0</v>
      </c>
      <c r="I36" s="107" t="s">
        <v>65</v>
      </c>
      <c r="O36" s="72"/>
      <c r="P36" s="68" t="s">
        <v>52</v>
      </c>
      <c r="Q36" s="96">
        <f>COUNTIF(O27:O34,TRUE())</f>
        <v>0</v>
      </c>
      <c r="R36" s="96">
        <f>IF(G41=0,0,(G41-COUNTIF(O27:O34,TRUE())))</f>
        <v>0</v>
      </c>
      <c r="S36" s="68"/>
      <c r="T36" s="69"/>
    </row>
    <row r="37" spans="1:25" x14ac:dyDescent="0.25">
      <c r="B37" s="52"/>
      <c r="C37" s="204" t="s">
        <v>40</v>
      </c>
      <c r="D37" s="205"/>
      <c r="E37" s="205"/>
      <c r="F37" s="205"/>
      <c r="G37" s="206"/>
      <c r="H37" s="51">
        <f t="shared" si="8"/>
        <v>0</v>
      </c>
      <c r="I37" s="107" t="s">
        <v>65</v>
      </c>
      <c r="O37" s="59"/>
      <c r="P37" s="60" t="s">
        <v>180</v>
      </c>
      <c r="Q37" s="61"/>
      <c r="R37" s="61"/>
      <c r="S37" s="61"/>
      <c r="T37" s="62"/>
      <c r="U37" s="1"/>
      <c r="V37" s="1"/>
      <c r="W37" s="1"/>
      <c r="X37" s="1"/>
      <c r="Y37" s="1"/>
    </row>
    <row r="38" spans="1:25" x14ac:dyDescent="0.25">
      <c r="B38" s="52"/>
      <c r="C38" s="198"/>
      <c r="D38" s="199"/>
      <c r="E38" s="199"/>
      <c r="F38" s="199"/>
      <c r="G38" s="200"/>
      <c r="H38" s="132"/>
      <c r="I38" s="107" t="s">
        <v>67</v>
      </c>
      <c r="O38" s="63"/>
      <c r="P38" s="58"/>
      <c r="Q38" s="58"/>
      <c r="R38" s="58"/>
      <c r="S38" s="58"/>
      <c r="T38" s="64"/>
    </row>
    <row r="39" spans="1:25" x14ac:dyDescent="0.25">
      <c r="B39" s="52"/>
      <c r="C39" s="198"/>
      <c r="D39" s="199"/>
      <c r="E39" s="199"/>
      <c r="F39" s="199"/>
      <c r="G39" s="200"/>
      <c r="H39" s="132"/>
      <c r="I39" s="107" t="s">
        <v>67</v>
      </c>
      <c r="O39" s="70" t="b">
        <v>0</v>
      </c>
      <c r="P39" s="71">
        <v>500</v>
      </c>
      <c r="Q39" s="58"/>
      <c r="R39" s="58"/>
      <c r="S39" s="58"/>
      <c r="T39" s="64"/>
      <c r="U39" s="24"/>
      <c r="V39" s="24"/>
      <c r="W39" s="24"/>
      <c r="X39" s="24"/>
      <c r="Y39" s="24"/>
    </row>
    <row r="40" spans="1:25" ht="15" customHeight="1" x14ac:dyDescent="0.25">
      <c r="I40" s="107"/>
      <c r="O40" s="72"/>
      <c r="P40" s="68"/>
      <c r="Q40" s="68"/>
      <c r="R40" s="68"/>
      <c r="S40" s="68"/>
      <c r="T40" s="69"/>
      <c r="U40" s="28"/>
      <c r="V40" s="28"/>
      <c r="W40" s="28"/>
      <c r="X40" s="28"/>
      <c r="Y40" s="28"/>
    </row>
    <row r="41" spans="1:25" ht="14.1" customHeight="1" x14ac:dyDescent="0.25">
      <c r="B41" s="227" t="s">
        <v>18</v>
      </c>
      <c r="C41" s="228"/>
      <c r="D41" s="228"/>
      <c r="E41" s="228"/>
      <c r="F41" s="229"/>
      <c r="G41" s="44">
        <f>SUM(H32:H39)</f>
        <v>0</v>
      </c>
      <c r="H41" s="45">
        <f>SUMIF(O27:O34,TRUE(),S27:S34)</f>
        <v>0</v>
      </c>
      <c r="I41" s="107"/>
      <c r="U41" s="105"/>
      <c r="V41" s="105"/>
      <c r="W41" s="105"/>
      <c r="X41" s="105"/>
      <c r="Y41" s="105"/>
    </row>
    <row r="42" spans="1:25" ht="14.1" customHeight="1" x14ac:dyDescent="0.25">
      <c r="I42" s="107"/>
    </row>
    <row r="43" spans="1:25" ht="14.1" customHeight="1" x14ac:dyDescent="0.25">
      <c r="A43" s="34" t="s">
        <v>43</v>
      </c>
      <c r="B43" s="211" t="str">
        <f>IF(O5=FALSE(),"Stima ai sensi dell'art 13 della tabella annessa al DM 30.5.2002","Valore immobile compreso nel valore del lotto di riferimento")</f>
        <v>Stima ai sensi dell'art 13 della tabella annessa al DM 30.5.2002</v>
      </c>
      <c r="C43" s="211"/>
      <c r="D43" s="211"/>
      <c r="E43" s="211"/>
      <c r="F43" s="230"/>
      <c r="G43" s="104" t="s">
        <v>63</v>
      </c>
      <c r="H43" s="50"/>
      <c r="I43" s="107" t="str">
        <f>IF(O5=FALSE(),"Indicare il Valore di Mercato Stimato","Il valore del presente lotto deve essere inglobato insieme ai beni dello stesso fabbricato")</f>
        <v>Indicare il Valore di Mercato Stimato</v>
      </c>
    </row>
    <row r="44" spans="1:25" ht="14.1" customHeight="1" x14ac:dyDescent="0.25">
      <c r="A44" s="5"/>
      <c r="B44" s="209" t="str">
        <f>IF(D44="","","da")</f>
        <v/>
      </c>
      <c r="C44" s="210"/>
      <c r="D44" s="36" t="str">
        <f t="shared" ref="D44:D50" si="9">IF($H$43&gt;R17,R17,"")</f>
        <v/>
      </c>
      <c r="E44" s="97" t="str">
        <f>IF(D44="","","fino ad")</f>
        <v/>
      </c>
      <c r="F44" s="36" t="str">
        <f t="shared" ref="F44:F50" si="10">IF(D44="","",IF($H$43&gt;=S17,S17,$H$43))</f>
        <v/>
      </c>
      <c r="G44" s="42" t="str">
        <f>IF(D44="","",Q17)</f>
        <v/>
      </c>
      <c r="H44" s="37" t="str">
        <f>IF(D44="","",(F44-D44)*G44)</f>
        <v/>
      </c>
      <c r="I44" s="107" t="str">
        <f>IF(O5=FALSE(),"","L'art. 13 in tali casi si applica una sola volta sul valore totale dei beni del fabbricato")</f>
        <v/>
      </c>
    </row>
    <row r="45" spans="1:25" ht="14.1" customHeight="1" x14ac:dyDescent="0.25">
      <c r="A45" s="5"/>
      <c r="B45" s="209" t="str">
        <f>IF(D45="","","da")</f>
        <v/>
      </c>
      <c r="C45" s="210"/>
      <c r="D45" s="36" t="str">
        <f t="shared" si="9"/>
        <v/>
      </c>
      <c r="E45" s="97" t="str">
        <f t="shared" ref="E45:E50" si="11">IF(D45="","","fino ad")</f>
        <v/>
      </c>
      <c r="F45" s="36" t="str">
        <f t="shared" si="10"/>
        <v/>
      </c>
      <c r="G45" s="42" t="str">
        <f t="shared" ref="G45:G50" si="12">IF(D45="","",Q18)</f>
        <v/>
      </c>
      <c r="H45" s="37" t="str">
        <f t="shared" ref="H45:H50" si="13">IF(D45="","",(F45-D45)*G45)</f>
        <v/>
      </c>
      <c r="I45" s="107" t="str">
        <f>IF(O5=FALSE(),"","Si deve pertanto indicare la somma dei valori stimati solo in un lotto dello stesso fabbricato")</f>
        <v/>
      </c>
    </row>
    <row r="46" spans="1:25" x14ac:dyDescent="0.25">
      <c r="A46" s="5"/>
      <c r="B46" s="209" t="str">
        <f t="shared" ref="B46:B50" si="14">IF(D46="","","da")</f>
        <v/>
      </c>
      <c r="C46" s="210"/>
      <c r="D46" s="36" t="str">
        <f t="shared" si="9"/>
        <v/>
      </c>
      <c r="E46" s="97" t="str">
        <f t="shared" si="11"/>
        <v/>
      </c>
      <c r="F46" s="36" t="str">
        <f t="shared" si="10"/>
        <v/>
      </c>
      <c r="G46" s="42" t="str">
        <f t="shared" si="12"/>
        <v/>
      </c>
      <c r="H46" s="37" t="str">
        <f t="shared" si="13"/>
        <v/>
      </c>
      <c r="I46" s="107"/>
    </row>
    <row r="47" spans="1:25" x14ac:dyDescent="0.25">
      <c r="A47" s="5"/>
      <c r="B47" s="209" t="str">
        <f t="shared" si="14"/>
        <v/>
      </c>
      <c r="C47" s="210"/>
      <c r="D47" s="36" t="str">
        <f t="shared" si="9"/>
        <v/>
      </c>
      <c r="E47" s="97" t="str">
        <f t="shared" si="11"/>
        <v/>
      </c>
      <c r="F47" s="36" t="str">
        <f t="shared" si="10"/>
        <v/>
      </c>
      <c r="G47" s="42" t="str">
        <f t="shared" si="12"/>
        <v/>
      </c>
      <c r="H47" s="37" t="str">
        <f t="shared" si="13"/>
        <v/>
      </c>
    </row>
    <row r="48" spans="1:25" x14ac:dyDescent="0.25">
      <c r="A48" s="5"/>
      <c r="B48" s="209" t="str">
        <f t="shared" si="14"/>
        <v/>
      </c>
      <c r="C48" s="210"/>
      <c r="D48" s="36" t="str">
        <f t="shared" si="9"/>
        <v/>
      </c>
      <c r="E48" s="97" t="str">
        <f t="shared" si="11"/>
        <v/>
      </c>
      <c r="F48" s="36" t="str">
        <f t="shared" si="10"/>
        <v/>
      </c>
      <c r="G48" s="42" t="str">
        <f t="shared" si="12"/>
        <v/>
      </c>
      <c r="H48" s="37" t="str">
        <f t="shared" si="13"/>
        <v/>
      </c>
    </row>
    <row r="49" spans="1:9" ht="15" customHeight="1" x14ac:dyDescent="0.25">
      <c r="A49" s="5"/>
      <c r="B49" s="209" t="str">
        <f t="shared" si="14"/>
        <v/>
      </c>
      <c r="C49" s="210"/>
      <c r="D49" s="36" t="str">
        <f t="shared" si="9"/>
        <v/>
      </c>
      <c r="E49" s="97" t="str">
        <f t="shared" si="11"/>
        <v/>
      </c>
      <c r="F49" s="36" t="str">
        <f t="shared" si="10"/>
        <v/>
      </c>
      <c r="G49" s="42" t="str">
        <f t="shared" si="12"/>
        <v/>
      </c>
      <c r="H49" s="37" t="str">
        <f t="shared" si="13"/>
        <v/>
      </c>
    </row>
    <row r="50" spans="1:9" x14ac:dyDescent="0.25">
      <c r="A50" s="5"/>
      <c r="B50" s="209" t="str">
        <f t="shared" si="14"/>
        <v/>
      </c>
      <c r="C50" s="210"/>
      <c r="D50" s="36" t="str">
        <f t="shared" si="9"/>
        <v/>
      </c>
      <c r="E50" s="97" t="str">
        <f t="shared" si="11"/>
        <v/>
      </c>
      <c r="F50" s="36" t="str">
        <f t="shared" si="10"/>
        <v/>
      </c>
      <c r="G50" s="42" t="str">
        <f t="shared" si="12"/>
        <v/>
      </c>
      <c r="H50" s="37" t="str">
        <f t="shared" si="13"/>
        <v/>
      </c>
    </row>
    <row r="51" spans="1:9" x14ac:dyDescent="0.25">
      <c r="A51" s="35"/>
      <c r="B51" s="207" t="s">
        <v>44</v>
      </c>
      <c r="C51" s="208"/>
      <c r="D51" s="208"/>
      <c r="E51" s="208"/>
      <c r="F51" s="208"/>
      <c r="G51" s="208"/>
      <c r="H51" s="75">
        <f>IF(H43&lt;&gt;0,IF(SUM(H44:H50)&gt;=145.12,SUM(H44:H50),145.12),0)</f>
        <v>0</v>
      </c>
    </row>
    <row r="53" spans="1:9" x14ac:dyDescent="0.25">
      <c r="B53" s="204" t="s">
        <v>45</v>
      </c>
      <c r="C53" s="205"/>
      <c r="D53" s="205"/>
      <c r="E53" s="205"/>
      <c r="F53" s="205"/>
      <c r="G53" s="206"/>
      <c r="H53" s="137"/>
      <c r="I53" s="107" t="s">
        <v>72</v>
      </c>
    </row>
    <row r="54" spans="1:9" x14ac:dyDescent="0.25">
      <c r="B54" s="215" t="s">
        <v>81</v>
      </c>
      <c r="C54" s="216"/>
      <c r="D54" s="216"/>
      <c r="E54" s="216"/>
      <c r="F54" s="216"/>
      <c r="G54" s="217"/>
      <c r="H54" s="76">
        <f>H51*(1+H53)</f>
        <v>0</v>
      </c>
      <c r="I54" s="106" t="s">
        <v>71</v>
      </c>
    </row>
    <row r="55" spans="1:9" x14ac:dyDescent="0.25">
      <c r="B55" s="9"/>
      <c r="C55" s="9"/>
      <c r="D55" s="9"/>
      <c r="E55" s="9"/>
      <c r="F55" s="9"/>
      <c r="G55" s="9"/>
      <c r="H55" s="88"/>
    </row>
    <row r="56" spans="1:9" x14ac:dyDescent="0.25">
      <c r="A56" s="34" t="s">
        <v>177</v>
      </c>
      <c r="B56" s="211" t="s">
        <v>178</v>
      </c>
      <c r="C56" s="211"/>
      <c r="D56" s="211"/>
      <c r="E56" s="211"/>
      <c r="F56" s="211"/>
      <c r="G56" s="211"/>
      <c r="H56" s="211"/>
      <c r="I56" s="107"/>
    </row>
    <row r="57" spans="1:9" x14ac:dyDescent="0.25">
      <c r="B57" s="46"/>
      <c r="C57" s="212" t="s">
        <v>179</v>
      </c>
      <c r="D57" s="213"/>
      <c r="E57" s="213"/>
      <c r="F57" s="213"/>
      <c r="G57" s="214"/>
      <c r="H57" s="41">
        <f>IF(O39=TRUE(),P39,0)</f>
        <v>0</v>
      </c>
      <c r="I57" s="107" t="s">
        <v>65</v>
      </c>
    </row>
    <row r="58" spans="1:9" ht="12.75" customHeight="1" x14ac:dyDescent="0.25">
      <c r="A58" s="77" t="str">
        <f>IF(AND(H11="",H53=""),"","Motivazioni per l'applicazione dell'art. 52 DPR 115/2002:")</f>
        <v/>
      </c>
      <c r="I58" s="108"/>
    </row>
    <row r="59" spans="1:9" ht="12.75" customHeight="1" x14ac:dyDescent="0.25">
      <c r="A59" s="218"/>
      <c r="B59" s="219"/>
      <c r="C59" s="219"/>
      <c r="D59" s="219"/>
      <c r="E59" s="219"/>
      <c r="F59" s="219"/>
      <c r="G59" s="219"/>
      <c r="H59" s="220"/>
      <c r="I59" s="108"/>
    </row>
    <row r="60" spans="1:9" x14ac:dyDescent="0.25">
      <c r="A60" s="221"/>
      <c r="B60" s="222"/>
      <c r="C60" s="222"/>
      <c r="D60" s="222"/>
      <c r="E60" s="222"/>
      <c r="F60" s="222"/>
      <c r="G60" s="222"/>
      <c r="H60" s="223"/>
    </row>
    <row r="61" spans="1:9" ht="12.75" customHeight="1" x14ac:dyDescent="0.25">
      <c r="A61" s="221"/>
      <c r="B61" s="222"/>
      <c r="C61" s="222"/>
      <c r="D61" s="222"/>
      <c r="E61" s="222"/>
      <c r="F61" s="222"/>
      <c r="G61" s="222"/>
      <c r="H61" s="223"/>
      <c r="I61" s="109"/>
    </row>
    <row r="62" spans="1:9" ht="12.75" customHeight="1" x14ac:dyDescent="0.25">
      <c r="A62" s="221"/>
      <c r="B62" s="222"/>
      <c r="C62" s="222"/>
      <c r="D62" s="222"/>
      <c r="E62" s="222"/>
      <c r="F62" s="222"/>
      <c r="G62" s="222"/>
      <c r="H62" s="223"/>
      <c r="I62" s="109"/>
    </row>
    <row r="63" spans="1:9" ht="12.75" customHeight="1" x14ac:dyDescent="0.25">
      <c r="A63" s="224"/>
      <c r="B63" s="225"/>
      <c r="C63" s="225"/>
      <c r="D63" s="225"/>
      <c r="E63" s="225"/>
      <c r="F63" s="225"/>
      <c r="G63" s="225"/>
      <c r="H63" s="226"/>
    </row>
    <row r="64" spans="1:9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92" spans="16:16" x14ac:dyDescent="0.25">
      <c r="P92" s="113"/>
    </row>
  </sheetData>
  <sheetProtection sheet="1" objects="1" scenarios="1"/>
  <mergeCells count="49">
    <mergeCell ref="C7:G7"/>
    <mergeCell ref="A1:H1"/>
    <mergeCell ref="O1:T1"/>
    <mergeCell ref="A2:H2"/>
    <mergeCell ref="C4:H4"/>
    <mergeCell ref="B6:H6"/>
    <mergeCell ref="B22:C22"/>
    <mergeCell ref="B9:H9"/>
    <mergeCell ref="C10:G10"/>
    <mergeCell ref="C11:G11"/>
    <mergeCell ref="C12:G12"/>
    <mergeCell ref="B14:H14"/>
    <mergeCell ref="C15:G15"/>
    <mergeCell ref="R16:S16"/>
    <mergeCell ref="B17:H17"/>
    <mergeCell ref="C18:G18"/>
    <mergeCell ref="B20:H20"/>
    <mergeCell ref="B21:E21"/>
    <mergeCell ref="C35:G35"/>
    <mergeCell ref="B23:C23"/>
    <mergeCell ref="B24:C24"/>
    <mergeCell ref="B25:C25"/>
    <mergeCell ref="B26:C26"/>
    <mergeCell ref="B27:C27"/>
    <mergeCell ref="B28:C28"/>
    <mergeCell ref="B29:G29"/>
    <mergeCell ref="B31:G31"/>
    <mergeCell ref="C32:G32"/>
    <mergeCell ref="C33:G33"/>
    <mergeCell ref="C34:G34"/>
    <mergeCell ref="B49:C49"/>
    <mergeCell ref="C36:G36"/>
    <mergeCell ref="C37:G37"/>
    <mergeCell ref="C38:G38"/>
    <mergeCell ref="C39:G39"/>
    <mergeCell ref="B41:F41"/>
    <mergeCell ref="B43:F43"/>
    <mergeCell ref="B44:C44"/>
    <mergeCell ref="B45:C45"/>
    <mergeCell ref="B46:C46"/>
    <mergeCell ref="B47:C47"/>
    <mergeCell ref="B48:C48"/>
    <mergeCell ref="A59:H63"/>
    <mergeCell ref="B50:C50"/>
    <mergeCell ref="B51:G51"/>
    <mergeCell ref="B53:G53"/>
    <mergeCell ref="B54:G54"/>
    <mergeCell ref="B56:H56"/>
    <mergeCell ref="C57:G57"/>
  </mergeCells>
  <conditionalFormatting sqref="A59:H63">
    <cfRule type="expression" dxfId="44" priority="2" stopIfTrue="1">
      <formula>AND($H$53="",$H$11="")</formula>
    </cfRule>
  </conditionalFormatting>
  <conditionalFormatting sqref="C38:H38">
    <cfRule type="expression" dxfId="43" priority="4" stopIfTrue="1">
      <formula>$O$33</formula>
    </cfRule>
  </conditionalFormatting>
  <conditionalFormatting sqref="C39:H39">
    <cfRule type="expression" dxfId="42" priority="5" stopIfTrue="1">
      <formula>$O$34</formula>
    </cfRule>
  </conditionalFormatting>
  <conditionalFormatting sqref="H43 H11 H21 H53">
    <cfRule type="notContainsBlanks" dxfId="41" priority="3" stopIfTrue="1">
      <formula>LEN(TRIM(H11))&gt;0</formula>
    </cfRule>
  </conditionalFormatting>
  <conditionalFormatting sqref="H43">
    <cfRule type="expression" dxfId="40" priority="1">
      <formula>O5=TRUE()</formula>
    </cfRule>
  </conditionalFormatting>
  <printOptions horizontalCentered="1"/>
  <pageMargins left="0.39370078740157483" right="0.39370078740157483" top="0.43307086614173229" bottom="0.78740157480314965" header="0.51181102362204722" footer="0.51181102362204722"/>
  <pageSetup paperSize="9" scale="82" firstPageNumber="0" orientation="portrait" r:id="rId1"/>
  <headerFooter alignWithMargins="0">
    <oddFooter>Pagina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unnamed3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14</xdr:row>
                    <xdr:rowOff>57150</xdr:rowOff>
                  </from>
                  <to>
                    <xdr:col>1</xdr:col>
                    <xdr:colOff>247650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unnamed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31</xdr:row>
                    <xdr:rowOff>28575</xdr:rowOff>
                  </from>
                  <to>
                    <xdr:col>1</xdr:col>
                    <xdr:colOff>247650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unnamed5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32</xdr:row>
                    <xdr:rowOff>9525</xdr:rowOff>
                  </from>
                  <to>
                    <xdr:col>1</xdr:col>
                    <xdr:colOff>238125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8" r:id="rId7" name="unnamed6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33</xdr:row>
                    <xdr:rowOff>9525</xdr:rowOff>
                  </from>
                  <to>
                    <xdr:col>1</xdr:col>
                    <xdr:colOff>238125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9" r:id="rId8" name="unnamed7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34</xdr:row>
                    <xdr:rowOff>19050</xdr:rowOff>
                  </from>
                  <to>
                    <xdr:col>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0" r:id="rId9" name="unnamed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35</xdr:row>
                    <xdr:rowOff>47625</xdr:rowOff>
                  </from>
                  <to>
                    <xdr:col>1</xdr:col>
                    <xdr:colOff>238125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1" r:id="rId10" name="Check Box 7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17</xdr:row>
                    <xdr:rowOff>47625</xdr:rowOff>
                  </from>
                  <to>
                    <xdr:col>1</xdr:col>
                    <xdr:colOff>219075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2" r:id="rId11" name="Check Box 8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36</xdr:row>
                    <xdr:rowOff>47625</xdr:rowOff>
                  </from>
                  <to>
                    <xdr:col>1</xdr:col>
                    <xdr:colOff>238125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3" r:id="rId12" name="Check Box 9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37</xdr:row>
                    <xdr:rowOff>47625</xdr:rowOff>
                  </from>
                  <to>
                    <xdr:col>1</xdr:col>
                    <xdr:colOff>238125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4" r:id="rId13" name="Check Box 1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38</xdr:row>
                    <xdr:rowOff>47625</xdr:rowOff>
                  </from>
                  <to>
                    <xdr:col>1</xdr:col>
                    <xdr:colOff>238125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5" r:id="rId14" name="Check Box 11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31</xdr:row>
                    <xdr:rowOff>28575</xdr:rowOff>
                  </from>
                  <to>
                    <xdr:col>1</xdr:col>
                    <xdr:colOff>228600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6" r:id="rId15" name="Check Box 12">
              <controlPr locked="0" defaultSize="0" autoFill="0" autoLine="0" autoPict="0">
                <anchor moveWithCells="1" sizeWithCells="1">
                  <from>
                    <xdr:col>1</xdr:col>
                    <xdr:colOff>66675</xdr:colOff>
                    <xdr:row>17</xdr:row>
                    <xdr:rowOff>47625</xdr:rowOff>
                  </from>
                  <to>
                    <xdr:col>1</xdr:col>
                    <xdr:colOff>209550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7" r:id="rId16" name="unnamed0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8" r:id="rId17" name="Check Box 14">
              <controlPr locked="0" defaultSize="0" autoFill="0" autoLine="0" autoPict="0">
                <anchor moveWithCells="1" sizeWithCells="1">
                  <from>
                    <xdr:col>1</xdr:col>
                    <xdr:colOff>85725</xdr:colOff>
                    <xdr:row>56</xdr:row>
                    <xdr:rowOff>57150</xdr:rowOff>
                  </from>
                  <to>
                    <xdr:col>1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17</vt:i4>
      </vt:variant>
    </vt:vector>
  </HeadingPairs>
  <TitlesOfParts>
    <vt:vector size="34" baseType="lpstr">
      <vt:lpstr>ISTANZA LIQ.</vt:lpstr>
      <vt:lpstr>SPESE</vt:lpstr>
      <vt:lpstr>ONORARI LOTTO 1</vt:lpstr>
      <vt:lpstr>ONORARI LOTTO 2</vt:lpstr>
      <vt:lpstr>ONORARI LOTTO 3</vt:lpstr>
      <vt:lpstr>ONORARI LOTTO 4</vt:lpstr>
      <vt:lpstr>ONORARI LOTTO 5</vt:lpstr>
      <vt:lpstr>ONORARI LOTTO 6</vt:lpstr>
      <vt:lpstr>ONORARI LOTTO 7</vt:lpstr>
      <vt:lpstr>ONORARI LOTTO 8</vt:lpstr>
      <vt:lpstr>ONORARI LOTTO 9</vt:lpstr>
      <vt:lpstr>ONORARI LOTTO 10</vt:lpstr>
      <vt:lpstr>ONORARI LOTTO 11</vt:lpstr>
      <vt:lpstr>ONORARI LOTTO 12</vt:lpstr>
      <vt:lpstr>ONORARI LOTTO 13</vt:lpstr>
      <vt:lpstr>ONORARI LOTTO 14</vt:lpstr>
      <vt:lpstr>ONORARI LOTTO 15</vt:lpstr>
      <vt:lpstr>'ISTANZA LIQ.'!Area_stampa</vt:lpstr>
      <vt:lpstr>'ONORARI LOTTO 1'!Area_stampa</vt:lpstr>
      <vt:lpstr>'ONORARI LOTTO 10'!Area_stampa</vt:lpstr>
      <vt:lpstr>'ONORARI LOTTO 11'!Area_stampa</vt:lpstr>
      <vt:lpstr>'ONORARI LOTTO 12'!Area_stampa</vt:lpstr>
      <vt:lpstr>'ONORARI LOTTO 13'!Area_stampa</vt:lpstr>
      <vt:lpstr>'ONORARI LOTTO 14'!Area_stampa</vt:lpstr>
      <vt:lpstr>'ONORARI LOTTO 15'!Area_stampa</vt:lpstr>
      <vt:lpstr>'ONORARI LOTTO 2'!Area_stampa</vt:lpstr>
      <vt:lpstr>'ONORARI LOTTO 3'!Area_stampa</vt:lpstr>
      <vt:lpstr>'ONORARI LOTTO 4'!Area_stampa</vt:lpstr>
      <vt:lpstr>'ONORARI LOTTO 5'!Area_stampa</vt:lpstr>
      <vt:lpstr>'ONORARI LOTTO 6'!Area_stampa</vt:lpstr>
      <vt:lpstr>'ONORARI LOTTO 7'!Area_stampa</vt:lpstr>
      <vt:lpstr>'ONORARI LOTTO 8'!Area_stampa</vt:lpstr>
      <vt:lpstr>'ONORARI LOTTO 9'!Area_stampa</vt:lpstr>
      <vt:lpstr>SPESE!Area_stampa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Compenso CTU E.I. Livorno</dc:title>
  <dc:creator>Gianluca Catarzi</dc:creator>
  <cp:lastModifiedBy>Chiara Iulli</cp:lastModifiedBy>
  <cp:lastPrinted>2021-12-12T11:24:51Z</cp:lastPrinted>
  <dcterms:created xsi:type="dcterms:W3CDTF">2021-12-05T16:36:54Z</dcterms:created>
  <dcterms:modified xsi:type="dcterms:W3CDTF">2025-03-19T12:22:28Z</dcterms:modified>
</cp:coreProperties>
</file>