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135" windowWidth="11310" windowHeight="6720" tabRatio="785"/>
  </bookViews>
  <sheets>
    <sheet name="costiprocedura" sheetId="3" r:id="rId1"/>
    <sheet name="tabella" sheetId="27" r:id="rId2"/>
  </sheets>
  <calcPr calcId="145621"/>
</workbook>
</file>

<file path=xl/calcChain.xml><?xml version="1.0" encoding="utf-8"?>
<calcChain xmlns="http://schemas.openxmlformats.org/spreadsheetml/2006/main">
  <c r="D42" i="3" l="1"/>
  <c r="D31" i="3"/>
  <c r="D38" i="3" l="1"/>
  <c r="B2" i="27"/>
  <c r="K4" i="27"/>
  <c r="D21" i="3"/>
  <c r="D16" i="3"/>
  <c r="D17" i="3"/>
  <c r="D26" i="3"/>
  <c r="D24" i="3"/>
  <c r="D22" i="3"/>
  <c r="D18" i="3"/>
  <c r="B3" i="27" l="1"/>
  <c r="B4" i="27" s="1"/>
  <c r="G4" i="27" l="1"/>
  <c r="D35" i="3" s="1"/>
  <c r="D46" i="3" l="1"/>
  <c r="D49" i="3" l="1"/>
  <c r="D50" i="3" l="1"/>
  <c r="D51" i="3" s="1"/>
  <c r="D52" i="3" s="1"/>
</calcChain>
</file>

<file path=xl/sharedStrings.xml><?xml version="1.0" encoding="utf-8"?>
<sst xmlns="http://schemas.openxmlformats.org/spreadsheetml/2006/main" count="56" uniqueCount="52">
  <si>
    <t>REDAZIONE AVVISO</t>
  </si>
  <si>
    <t xml:space="preserve"> </t>
  </si>
  <si>
    <t>(base ammontare globale delle somme da distribuire)</t>
  </si>
  <si>
    <t>VERBALE D'ASTA</t>
  </si>
  <si>
    <t>Compensi:</t>
  </si>
  <si>
    <t>TOTALE Compensi</t>
  </si>
  <si>
    <t>IVA su compensi</t>
  </si>
  <si>
    <t xml:space="preserve">0,50% - 1,25% del prezzo o valore catastale </t>
  </si>
  <si>
    <t>onorario</t>
  </si>
  <si>
    <t>tariffa notarile a 100</t>
  </si>
  <si>
    <t>prezzo aggiudicazione</t>
  </si>
  <si>
    <t>onorario 50 %</t>
  </si>
  <si>
    <t xml:space="preserve">FORMAZIONE ED APPROVAZIONE </t>
  </si>
  <si>
    <t>PROGETTO DISTRIBUZIONE</t>
  </si>
  <si>
    <t>foglio spese a carico procedura</t>
  </si>
  <si>
    <t>per formazione progetto e discussione</t>
  </si>
  <si>
    <t>onorario a 50% preso due volte</t>
  </si>
  <si>
    <t>onorario 50%</t>
  </si>
  <si>
    <t>redazione decreto</t>
  </si>
  <si>
    <t>fissazione udienza per l'approvazione del progetto</t>
  </si>
  <si>
    <t>relativa discussione e formazione del verbale</t>
  </si>
  <si>
    <t>SI</t>
  </si>
  <si>
    <t>Lotto numero:</t>
  </si>
  <si>
    <t>Dettaglio compensi per esecuzione numero R.G.:</t>
  </si>
  <si>
    <t>dati da inserire nella bozza di decreto di liquidazione</t>
  </si>
  <si>
    <t>COMPENSI DELEGATO A CARICO DELLA PROCEDURA</t>
  </si>
  <si>
    <t>CANCELLAZIONE DELLE FORMALITA'</t>
  </si>
  <si>
    <t>Onorari onnicomprensivi</t>
  </si>
  <si>
    <t>Prezzo complessivo ricavato dalla vendita</t>
  </si>
  <si>
    <t>o prezzo base iniziale in caso di mancata vendita:</t>
  </si>
  <si>
    <t>Vendita completata (inserire: SI o NO):</t>
  </si>
  <si>
    <t>riempire le caselle in giallo e togliere le caselle rosse per le attività non compiute</t>
  </si>
  <si>
    <t>RICEVIMENTO E AUTENTICAZIONE DICHIARAZIONE DI NOMINA</t>
  </si>
  <si>
    <t>Inserire numero avvisi per gara aum. di sesto:</t>
  </si>
  <si>
    <t>Inserire numero avvisi redatti:</t>
  </si>
  <si>
    <t>Inserire numero verbali di diserzione:</t>
  </si>
  <si>
    <t>Inserire numero verbali di aggiudicazione: cioè 1</t>
  </si>
  <si>
    <t>Inserire numero dichiarazioni di nomina:</t>
  </si>
  <si>
    <t>Inserire numero complessivo di cancellazioni:</t>
  </si>
  <si>
    <t>MAGGIORAZIONE DEL 15%</t>
  </si>
  <si>
    <t>TOTALE compensi a carico procedura</t>
  </si>
  <si>
    <t>CAP 4% (inserire SI o NO):</t>
  </si>
  <si>
    <t>(di diritto di scritturato e diritti di annotamento)</t>
  </si>
  <si>
    <t>(art. 2, comma 1, lett. b)  D.M. 313/99)</t>
  </si>
  <si>
    <t>(art. 2, comma 1, lett. e) D.M. 313/99)</t>
  </si>
  <si>
    <t>(art. 2, comma 1, lettera g) D.M. 313/99)</t>
  </si>
  <si>
    <t>da 25% a 50% onorario previsto dalla T.N. per atti pubblici</t>
  </si>
  <si>
    <t>(rimborso forf. spese generali - art 4 c. 2 d.m. 313/99)</t>
  </si>
  <si>
    <t>ULTERIORI ATTIVITA'</t>
  </si>
  <si>
    <t xml:space="preserve">(accessi in cancelleria, ritiro fascicolo; esame e controllo titoli, determinazione valore del bene, comunicazioni avviso d'asta, notifica creditori ipotecari non intervenuti, ricezione domande di partecipazione, deposito somme, moduli Istat, comunicazioni e notifiche piano di riparto, accessi in banca per pagamenti ed esecuzione del piano di riparto, rendiconto)  </t>
  </si>
  <si>
    <t>art. 2, comma 2 D.M. 313/99</t>
  </si>
  <si>
    <t>per ciascun lotto: Euro da 103,29 a 258,23
(art. 2, comma 1, lett. a) D.M. 313/99)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</si>
</sst>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_-[$€-2]\ * #,##0.00_-;\-[$€-2]\ * #,##0.00_-;_-[$€-2]\ * &quot;-&quot;??_-"/>
    <numFmt numFmtId="165" formatCode="&quot;€&quot;\ #,##0.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3"/>
      <color indexed="10"/>
      <name val="Verdana"/>
      <family val="2"/>
    </font>
    <font>
      <b/>
      <sz val="11"/>
      <name val="Verdana"/>
      <family val="2"/>
    </font>
    <font>
      <b/>
      <sz val="9"/>
      <color indexed="10"/>
      <name val="Verdana"/>
      <family val="2"/>
    </font>
    <font>
      <b/>
      <sz val="10"/>
      <color indexed="10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  <font>
      <b/>
      <sz val="11.5"/>
      <name val="Verdana"/>
      <family val="2"/>
    </font>
    <font>
      <b/>
      <sz val="14"/>
      <name val="Verdana"/>
      <family val="2"/>
    </font>
    <font>
      <sz val="1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2" fillId="0" borderId="0" xfId="0" applyFont="1" applyBorder="1"/>
    <xf numFmtId="0" fontId="0" fillId="0" borderId="0" xfId="0" applyBorder="1"/>
    <xf numFmtId="41" fontId="0" fillId="0" borderId="0" xfId="2" applyFont="1" applyBorder="1"/>
    <xf numFmtId="4" fontId="0" fillId="0" borderId="0" xfId="0" applyNumberFormat="1" applyBorder="1" applyAlignment="1">
      <alignment horizontal="right"/>
    </xf>
    <xf numFmtId="4" fontId="0" fillId="0" borderId="0" xfId="2" applyNumberFormat="1" applyFont="1" applyBorder="1"/>
    <xf numFmtId="0" fontId="4" fillId="0" borderId="0" xfId="0" applyFont="1" applyBorder="1"/>
    <xf numFmtId="0" fontId="6" fillId="0" borderId="0" xfId="0" applyFont="1" applyBorder="1"/>
    <xf numFmtId="49" fontId="7" fillId="0" borderId="0" xfId="2" applyNumberFormat="1" applyFont="1" applyBorder="1"/>
    <xf numFmtId="4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41" fontId="9" fillId="0" borderId="0" xfId="2" applyFont="1" applyBorder="1"/>
    <xf numFmtId="41" fontId="10" fillId="0" borderId="0" xfId="2" applyFont="1" applyBorder="1"/>
    <xf numFmtId="4" fontId="12" fillId="0" borderId="0" xfId="0" applyNumberFormat="1" applyFont="1" applyBorder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41" fontId="6" fillId="0" borderId="0" xfId="2" applyFont="1" applyBorder="1"/>
    <xf numFmtId="4" fontId="7" fillId="0" borderId="0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center"/>
    </xf>
    <xf numFmtId="4" fontId="7" fillId="0" borderId="0" xfId="0" applyNumberFormat="1" applyFont="1" applyBorder="1" applyAlignment="1">
      <alignment horizontal="left"/>
    </xf>
    <xf numFmtId="4" fontId="6" fillId="0" borderId="0" xfId="0" applyNumberFormat="1" applyFont="1" applyBorder="1"/>
    <xf numFmtId="4" fontId="7" fillId="0" borderId="0" xfId="0" applyNumberFormat="1" applyFont="1" applyBorder="1"/>
    <xf numFmtId="4" fontId="6" fillId="0" borderId="0" xfId="2" applyNumberFormat="1" applyFont="1" applyBorder="1"/>
    <xf numFmtId="41" fontId="6" fillId="0" borderId="0" xfId="0" applyNumberFormat="1" applyFont="1" applyBorder="1"/>
    <xf numFmtId="49" fontId="6" fillId="0" borderId="0" xfId="0" applyNumberFormat="1" applyFont="1" applyBorder="1" applyAlignment="1">
      <alignment wrapText="1"/>
    </xf>
    <xf numFmtId="49" fontId="6" fillId="0" borderId="0" xfId="0" applyNumberFormat="1" applyFont="1" applyBorder="1"/>
    <xf numFmtId="3" fontId="6" fillId="0" borderId="0" xfId="2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center"/>
    </xf>
    <xf numFmtId="165" fontId="15" fillId="0" borderId="0" xfId="2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49" fontId="16" fillId="0" borderId="0" xfId="0" applyNumberFormat="1" applyFont="1" applyBorder="1" applyAlignment="1">
      <alignment horizontal="center" wrapText="1"/>
    </xf>
    <xf numFmtId="165" fontId="6" fillId="0" borderId="0" xfId="0" applyNumberFormat="1" applyFont="1" applyBorder="1" applyAlignment="1">
      <alignment horizontal="right"/>
    </xf>
    <xf numFmtId="165" fontId="6" fillId="0" borderId="0" xfId="2" applyNumberFormat="1" applyFont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0" fontId="1" fillId="0" borderId="0" xfId="4"/>
    <xf numFmtId="0" fontId="1" fillId="0" borderId="0" xfId="4" applyFont="1"/>
    <xf numFmtId="2" fontId="1" fillId="0" borderId="0" xfId="4" applyNumberFormat="1"/>
    <xf numFmtId="0" fontId="11" fillId="0" borderId="0" xfId="4" applyFont="1"/>
    <xf numFmtId="0" fontId="11" fillId="0" borderId="0" xfId="5" applyFont="1" applyBorder="1"/>
    <xf numFmtId="44" fontId="3" fillId="0" borderId="0" xfId="4" applyNumberFormat="1" applyFont="1" applyBorder="1" applyAlignment="1">
      <alignment horizontal="center" vertical="center"/>
    </xf>
    <xf numFmtId="4" fontId="1" fillId="0" borderId="0" xfId="4" applyNumberFormat="1"/>
    <xf numFmtId="4" fontId="18" fillId="0" borderId="0" xfId="2" applyNumberFormat="1" applyFont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wrapText="1"/>
    </xf>
    <xf numFmtId="4" fontId="2" fillId="0" borderId="0" xfId="2" applyNumberFormat="1" applyFont="1" applyBorder="1"/>
    <xf numFmtId="41" fontId="2" fillId="0" borderId="0" xfId="2" applyFont="1" applyBorder="1"/>
    <xf numFmtId="165" fontId="19" fillId="2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4" applyFont="1"/>
    <xf numFmtId="165" fontId="6" fillId="3" borderId="1" xfId="0" applyNumberFormat="1" applyFont="1" applyFill="1" applyBorder="1" applyAlignment="1">
      <alignment horizontal="right" wrapText="1"/>
    </xf>
    <xf numFmtId="165" fontId="6" fillId="3" borderId="1" xfId="0" applyNumberFormat="1" applyFont="1" applyFill="1" applyBorder="1" applyAlignment="1">
      <alignment horizontal="right"/>
    </xf>
    <xf numFmtId="0" fontId="20" fillId="0" borderId="0" xfId="0" applyFont="1" applyBorder="1"/>
    <xf numFmtId="165" fontId="21" fillId="0" borderId="3" xfId="0" applyNumberFormat="1" applyFont="1" applyBorder="1"/>
    <xf numFmtId="165" fontId="21" fillId="0" borderId="4" xfId="0" applyNumberFormat="1" applyFont="1" applyBorder="1" applyAlignment="1">
      <alignment horizontal="right"/>
    </xf>
    <xf numFmtId="165" fontId="20" fillId="0" borderId="2" xfId="0" applyNumberFormat="1" applyFont="1" applyBorder="1" applyAlignment="1">
      <alignment horizontal="right"/>
    </xf>
    <xf numFmtId="0" fontId="7" fillId="0" borderId="0" xfId="4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1" fillId="0" borderId="0" xfId="0" applyFont="1" applyBorder="1"/>
    <xf numFmtId="4" fontId="12" fillId="0" borderId="0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 wrapText="1"/>
    </xf>
    <xf numFmtId="4" fontId="11" fillId="0" borderId="0" xfId="0" applyNumberFormat="1" applyFont="1" applyBorder="1" applyAlignment="1">
      <alignment horizontal="center"/>
    </xf>
    <xf numFmtId="4" fontId="11" fillId="0" borderId="0" xfId="0" applyNumberFormat="1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</cellXfs>
  <cellStyles count="6">
    <cellStyle name="Euro" xfId="1"/>
    <cellStyle name="Migliaia [0]" xfId="2" builtinId="6"/>
    <cellStyle name="Normale" xfId="0" builtinId="0"/>
    <cellStyle name="Normale 2" xfId="3"/>
    <cellStyle name="Normale 3" xfId="4"/>
    <cellStyle name="Normale_spezia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53"/>
  </sheetPr>
  <dimension ref="A1:H76"/>
  <sheetViews>
    <sheetView showGridLines="0" tabSelected="1" workbookViewId="0">
      <selection activeCell="D16" sqref="D16"/>
    </sheetView>
  </sheetViews>
  <sheetFormatPr defaultRowHeight="12.75" x14ac:dyDescent="0.2"/>
  <cols>
    <col min="1" max="1" width="56.7109375" style="2" customWidth="1"/>
    <col min="2" max="2" width="21.42578125" style="2" customWidth="1"/>
    <col min="3" max="3" width="2.7109375" style="5" customWidth="1"/>
    <col min="4" max="4" width="20.5703125" style="4" customWidth="1"/>
    <col min="5" max="5" width="33.140625" style="3" customWidth="1"/>
    <col min="6" max="16384" width="9.140625" style="2"/>
  </cols>
  <sheetData>
    <row r="1" spans="1:8" ht="15.75" x14ac:dyDescent="0.2">
      <c r="A1" s="60" t="s">
        <v>25</v>
      </c>
      <c r="B1" s="60"/>
      <c r="C1" s="60"/>
      <c r="D1" s="60"/>
    </row>
    <row r="2" spans="1:8" x14ac:dyDescent="0.2">
      <c r="A2" s="61" t="s">
        <v>31</v>
      </c>
      <c r="B2" s="61"/>
      <c r="C2" s="61"/>
      <c r="D2" s="61"/>
    </row>
    <row r="4" spans="1:8" ht="13.5" thickBot="1" x14ac:dyDescent="0.25"/>
    <row r="5" spans="1:8" s="1" customFormat="1" ht="15.75" thickBot="1" x14ac:dyDescent="0.25">
      <c r="A5" s="12" t="s">
        <v>23</v>
      </c>
      <c r="B5" s="50"/>
      <c r="C5" s="19" t="s">
        <v>1</v>
      </c>
      <c r="D5" s="43"/>
      <c r="E5" s="8"/>
      <c r="F5" s="7"/>
      <c r="G5" s="10"/>
      <c r="H5" s="10"/>
    </row>
    <row r="6" spans="1:8" s="1" customFormat="1" ht="15.75" thickBot="1" x14ac:dyDescent="0.25">
      <c r="A6" s="12" t="s">
        <v>22</v>
      </c>
      <c r="B6" s="50"/>
      <c r="C6" s="19"/>
      <c r="D6" s="43"/>
      <c r="E6" s="8"/>
      <c r="F6" s="7"/>
      <c r="G6" s="10"/>
      <c r="H6" s="10"/>
    </row>
    <row r="7" spans="1:8" ht="15" thickBot="1" x14ac:dyDescent="0.25">
      <c r="A7" s="11"/>
      <c r="B7" s="18"/>
      <c r="C7" s="20"/>
      <c r="D7" s="43"/>
      <c r="E7" s="8"/>
      <c r="F7" s="7"/>
      <c r="G7" s="7"/>
      <c r="H7" s="7"/>
    </row>
    <row r="8" spans="1:8" ht="15.75" thickBot="1" x14ac:dyDescent="0.25">
      <c r="A8" s="12" t="s">
        <v>30</v>
      </c>
      <c r="B8" s="50" t="s">
        <v>21</v>
      </c>
      <c r="C8" s="20"/>
      <c r="D8" s="43"/>
      <c r="E8" s="8"/>
      <c r="F8" s="7"/>
      <c r="G8" s="7"/>
      <c r="H8" s="7"/>
    </row>
    <row r="9" spans="1:8" ht="14.25" x14ac:dyDescent="0.2">
      <c r="A9" s="12"/>
      <c r="B9" s="18"/>
      <c r="C9" s="20"/>
      <c r="D9" s="43"/>
      <c r="E9" s="8"/>
      <c r="F9" s="7"/>
      <c r="G9" s="7"/>
      <c r="H9" s="7"/>
    </row>
    <row r="10" spans="1:8" ht="15" thickBot="1" x14ac:dyDescent="0.25">
      <c r="A10" s="12" t="s">
        <v>28</v>
      </c>
      <c r="C10" s="21" t="s">
        <v>1</v>
      </c>
      <c r="D10" s="43"/>
      <c r="E10" s="8"/>
      <c r="F10" s="10"/>
      <c r="G10" s="22"/>
      <c r="H10" s="10"/>
    </row>
    <row r="11" spans="1:8" ht="15" thickBot="1" x14ac:dyDescent="0.25">
      <c r="A11" s="12" t="s">
        <v>29</v>
      </c>
      <c r="B11" s="49"/>
      <c r="C11" s="21"/>
      <c r="D11" s="29"/>
      <c r="E11" s="8"/>
      <c r="F11" s="10"/>
      <c r="G11" s="22"/>
      <c r="H11" s="10"/>
    </row>
    <row r="12" spans="1:8" s="6" customFormat="1" x14ac:dyDescent="0.2">
      <c r="A12" s="7"/>
      <c r="B12" s="7"/>
      <c r="C12" s="22"/>
      <c r="D12" s="32"/>
      <c r="E12" s="7"/>
      <c r="F12" s="7"/>
      <c r="G12" s="22"/>
      <c r="H12" s="23"/>
    </row>
    <row r="13" spans="1:8" s="6" customFormat="1" x14ac:dyDescent="0.2">
      <c r="A13" s="28" t="s">
        <v>4</v>
      </c>
      <c r="B13" s="7"/>
      <c r="C13" s="22"/>
      <c r="D13" s="32"/>
      <c r="E13" s="7"/>
      <c r="F13" s="7"/>
      <c r="G13" s="7"/>
      <c r="H13" s="7"/>
    </row>
    <row r="14" spans="1:8" s="6" customFormat="1" x14ac:dyDescent="0.2">
      <c r="A14" s="17" t="s">
        <v>0</v>
      </c>
      <c r="B14" s="7"/>
      <c r="C14" s="22"/>
      <c r="D14" s="32"/>
      <c r="E14" s="7"/>
      <c r="F14" s="7"/>
      <c r="G14" s="22"/>
      <c r="H14" s="7"/>
    </row>
    <row r="15" spans="1:8" s="6" customFormat="1" ht="22.5" thickBot="1" x14ac:dyDescent="0.25">
      <c r="A15" s="64" t="s">
        <v>51</v>
      </c>
      <c r="B15" s="31"/>
      <c r="C15" s="14"/>
      <c r="D15" s="33"/>
      <c r="E15" s="24"/>
      <c r="F15" s="14"/>
      <c r="G15" s="22"/>
      <c r="H15" s="25"/>
    </row>
    <row r="16" spans="1:8" s="6" customFormat="1" ht="14.45" customHeight="1" thickBot="1" x14ac:dyDescent="0.25">
      <c r="A16" s="12" t="s">
        <v>34</v>
      </c>
      <c r="B16" s="44"/>
      <c r="C16" s="14"/>
      <c r="D16" s="33" t="str">
        <f>IF(B16="","",B16*258.23)</f>
        <v/>
      </c>
      <c r="E16" s="24"/>
      <c r="F16" s="14"/>
      <c r="G16" s="22"/>
      <c r="H16" s="25"/>
    </row>
    <row r="17" spans="1:8" s="6" customFormat="1" ht="13.5" customHeight="1" thickBot="1" x14ac:dyDescent="0.25">
      <c r="A17" s="12" t="s">
        <v>33</v>
      </c>
      <c r="B17" s="44"/>
      <c r="C17" s="14"/>
      <c r="D17" s="33" t="str">
        <f>IF(B17="","",B17*309.88)</f>
        <v/>
      </c>
      <c r="E17" s="24"/>
      <c r="F17" s="14"/>
      <c r="G17" s="22"/>
      <c r="H17" s="25"/>
    </row>
    <row r="18" spans="1:8" s="6" customFormat="1" ht="14.25" customHeight="1" x14ac:dyDescent="0.2">
      <c r="A18" s="27"/>
      <c r="B18" s="7"/>
      <c r="C18" s="14"/>
      <c r="D18" s="33" t="str">
        <f>IF(B18="","",B18*154.94)</f>
        <v/>
      </c>
      <c r="E18" s="24"/>
      <c r="F18" s="14"/>
      <c r="G18" s="22"/>
      <c r="H18" s="25"/>
    </row>
    <row r="19" spans="1:8" s="6" customFormat="1" ht="14.25" customHeight="1" x14ac:dyDescent="0.2">
      <c r="A19" s="17" t="s">
        <v>3</v>
      </c>
      <c r="B19" s="7"/>
      <c r="C19" s="14"/>
      <c r="D19" s="33"/>
      <c r="E19" s="24"/>
      <c r="F19" s="14"/>
      <c r="G19" s="22"/>
      <c r="H19" s="25"/>
    </row>
    <row r="20" spans="1:8" s="6" customFormat="1" ht="13.5" thickBot="1" x14ac:dyDescent="0.25">
      <c r="A20" s="65" t="s">
        <v>43</v>
      </c>
      <c r="B20" s="7"/>
      <c r="C20" s="14"/>
      <c r="D20" s="33"/>
      <c r="E20" s="24"/>
      <c r="F20" s="14"/>
      <c r="G20" s="22"/>
      <c r="H20" s="25"/>
    </row>
    <row r="21" spans="1:8" s="6" customFormat="1" ht="13.5" thickBot="1" x14ac:dyDescent="0.25">
      <c r="A21" s="12" t="s">
        <v>35</v>
      </c>
      <c r="B21" s="45"/>
      <c r="C21" s="14"/>
      <c r="D21" s="33" t="str">
        <f>IF(B21="","",B21*154.94)</f>
        <v/>
      </c>
      <c r="E21" s="24"/>
      <c r="F21" s="14"/>
      <c r="G21" s="22"/>
      <c r="H21" s="25"/>
    </row>
    <row r="22" spans="1:8" s="6" customFormat="1" ht="13.5" thickBot="1" x14ac:dyDescent="0.25">
      <c r="A22" s="12" t="s">
        <v>36</v>
      </c>
      <c r="B22" s="45"/>
      <c r="C22" s="15"/>
      <c r="D22" s="33" t="str">
        <f>IF(B22="","",B22*154.94)</f>
        <v/>
      </c>
      <c r="E22" s="24"/>
      <c r="F22" s="14"/>
      <c r="G22" s="22"/>
      <c r="H22" s="25"/>
    </row>
    <row r="23" spans="1:8" s="6" customFormat="1" ht="18" customHeight="1" x14ac:dyDescent="0.2">
      <c r="A23" s="20"/>
      <c r="B23" s="14"/>
      <c r="C23" s="22"/>
      <c r="D23" s="32"/>
      <c r="E23" s="24"/>
      <c r="F23" s="7"/>
      <c r="G23" s="22"/>
      <c r="H23" s="7"/>
    </row>
    <row r="24" spans="1:8" s="6" customFormat="1" ht="25.5" x14ac:dyDescent="0.2">
      <c r="A24" s="30" t="s">
        <v>32</v>
      </c>
      <c r="B24" s="15"/>
      <c r="C24" s="26"/>
      <c r="D24" s="32" t="str">
        <f>IF(B24="","",51.65*B24)</f>
        <v/>
      </c>
      <c r="E24" s="24"/>
      <c r="F24" s="7"/>
      <c r="G24" s="22"/>
      <c r="H24" s="7"/>
    </row>
    <row r="25" spans="1:8" s="6" customFormat="1" ht="13.5" thickBot="1" x14ac:dyDescent="0.25">
      <c r="A25" s="65" t="s">
        <v>44</v>
      </c>
      <c r="B25" s="15"/>
      <c r="C25" s="26"/>
      <c r="D25" s="32"/>
      <c r="E25" s="24"/>
      <c r="F25" s="7"/>
      <c r="G25" s="22"/>
      <c r="H25" s="7"/>
    </row>
    <row r="26" spans="1:8" s="6" customFormat="1" ht="13.5" thickBot="1" x14ac:dyDescent="0.25">
      <c r="A26" s="12" t="s">
        <v>37</v>
      </c>
      <c r="B26" s="44"/>
      <c r="C26" s="22"/>
      <c r="D26" s="32" t="str">
        <f>IF(B26="","",B26*51.65)</f>
        <v/>
      </c>
      <c r="E26" s="16"/>
      <c r="F26" s="7"/>
      <c r="G26" s="7"/>
      <c r="H26" s="7"/>
    </row>
    <row r="27" spans="1:8" s="6" customFormat="1" x14ac:dyDescent="0.2">
      <c r="A27" s="20"/>
      <c r="B27" s="14"/>
      <c r="C27" s="22"/>
      <c r="D27" s="32"/>
      <c r="E27" s="16"/>
      <c r="F27" s="7"/>
      <c r="G27" s="7"/>
      <c r="H27" s="7"/>
    </row>
    <row r="28" spans="1:8" x14ac:dyDescent="0.2">
      <c r="A28" s="59" t="s">
        <v>26</v>
      </c>
      <c r="B28" s="52"/>
      <c r="C28" s="52"/>
      <c r="D28" s="52"/>
      <c r="E28" s="52"/>
      <c r="F28" s="7"/>
      <c r="G28" s="7"/>
      <c r="H28" s="7"/>
    </row>
    <row r="29" spans="1:8" ht="12" customHeight="1" x14ac:dyDescent="0.2">
      <c r="A29" s="66" t="s">
        <v>27</v>
      </c>
      <c r="B29" s="52"/>
      <c r="C29" s="52"/>
      <c r="D29" s="52"/>
      <c r="E29" s="52"/>
      <c r="F29" s="7"/>
      <c r="G29" s="7"/>
      <c r="H29" s="7"/>
    </row>
    <row r="30" spans="1:8" ht="13.5" thickBot="1" x14ac:dyDescent="0.25">
      <c r="A30" s="65" t="s">
        <v>42</v>
      </c>
      <c r="B30" s="7"/>
      <c r="C30" s="22"/>
      <c r="D30" s="32"/>
      <c r="E30" s="16"/>
      <c r="F30" s="7"/>
      <c r="G30" s="7"/>
      <c r="H30" s="7"/>
    </row>
    <row r="31" spans="1:8" ht="13.5" thickBot="1" x14ac:dyDescent="0.25">
      <c r="A31" s="12" t="s">
        <v>38</v>
      </c>
      <c r="B31" s="44"/>
      <c r="C31" s="22"/>
      <c r="D31" s="32" t="str">
        <f>IF(B31=0,"",(IF(B31=1,400,(B31-1)*150+400)))</f>
        <v/>
      </c>
      <c r="E31" s="16"/>
      <c r="F31" s="7"/>
      <c r="G31" s="7"/>
      <c r="H31" s="7"/>
    </row>
    <row r="32" spans="1:8" x14ac:dyDescent="0.2">
      <c r="A32" s="12"/>
      <c r="B32" s="46"/>
      <c r="C32" s="22"/>
      <c r="D32" s="32"/>
      <c r="E32" s="16"/>
      <c r="F32" s="7"/>
      <c r="G32" s="7"/>
      <c r="H32" s="7"/>
    </row>
    <row r="33" spans="1:8" x14ac:dyDescent="0.2">
      <c r="A33" s="17" t="s">
        <v>12</v>
      </c>
      <c r="B33" s="7"/>
      <c r="C33" s="22"/>
      <c r="D33" s="32"/>
      <c r="E33" s="16"/>
      <c r="F33" s="7"/>
      <c r="G33" s="7"/>
      <c r="H33" s="7"/>
    </row>
    <row r="34" spans="1:8" ht="13.5" thickBot="1" x14ac:dyDescent="0.25">
      <c r="A34" s="17" t="s">
        <v>13</v>
      </c>
      <c r="B34" s="7"/>
      <c r="C34" s="22"/>
      <c r="D34" s="32"/>
      <c r="E34" s="16"/>
      <c r="F34" s="7"/>
      <c r="G34" s="7"/>
      <c r="H34" s="7"/>
    </row>
    <row r="35" spans="1:8" ht="13.5" thickBot="1" x14ac:dyDescent="0.25">
      <c r="A35" s="67" t="s">
        <v>46</v>
      </c>
      <c r="B35" s="7"/>
      <c r="C35" s="22"/>
      <c r="D35" s="53" t="str">
        <f>IF(B11="","",tabella!G4)</f>
        <v/>
      </c>
      <c r="E35" s="16"/>
      <c r="F35" s="7"/>
      <c r="G35" s="7"/>
      <c r="H35" s="7"/>
    </row>
    <row r="36" spans="1:8" x14ac:dyDescent="0.2">
      <c r="A36" s="65" t="s">
        <v>2</v>
      </c>
      <c r="B36" s="7"/>
      <c r="C36" s="22"/>
      <c r="D36" s="32"/>
      <c r="E36" s="16"/>
      <c r="F36" s="7"/>
      <c r="G36" s="7"/>
      <c r="H36" s="7"/>
    </row>
    <row r="37" spans="1:8" ht="13.5" thickBot="1" x14ac:dyDescent="0.25">
      <c r="A37" s="65" t="s">
        <v>45</v>
      </c>
      <c r="B37" s="7"/>
      <c r="C37" s="22"/>
      <c r="D37" s="32"/>
      <c r="E37" s="16"/>
      <c r="F37" s="7"/>
      <c r="G37" s="7"/>
      <c r="H37" s="7"/>
    </row>
    <row r="38" spans="1:8" ht="13.5" thickBot="1" x14ac:dyDescent="0.25">
      <c r="A38" s="67" t="s">
        <v>19</v>
      </c>
      <c r="B38" s="7"/>
      <c r="C38" s="22"/>
      <c r="D38" s="54" t="str">
        <f>IF(B11="","",154)</f>
        <v/>
      </c>
      <c r="E38" s="16"/>
      <c r="F38" s="7"/>
      <c r="G38" s="7"/>
      <c r="H38" s="7"/>
    </row>
    <row r="39" spans="1:8" x14ac:dyDescent="0.2">
      <c r="A39" s="67" t="s">
        <v>20</v>
      </c>
      <c r="B39" s="7"/>
      <c r="C39" s="22"/>
      <c r="D39" s="32"/>
      <c r="E39" s="16"/>
      <c r="F39" s="7"/>
      <c r="G39" s="7"/>
      <c r="H39" s="7"/>
    </row>
    <row r="40" spans="1:8" x14ac:dyDescent="0.2">
      <c r="A40" s="13"/>
      <c r="B40" s="7"/>
      <c r="C40" s="22"/>
      <c r="D40" s="32"/>
      <c r="E40" s="16"/>
      <c r="F40" s="7"/>
      <c r="G40" s="7"/>
      <c r="H40" s="7"/>
    </row>
    <row r="41" spans="1:8" ht="13.5" customHeight="1" x14ac:dyDescent="0.2">
      <c r="A41" s="30" t="s">
        <v>48</v>
      </c>
      <c r="B41" s="7"/>
      <c r="C41" s="22"/>
      <c r="D41" s="32"/>
      <c r="E41" s="16"/>
      <c r="F41" s="7"/>
      <c r="G41" s="7"/>
      <c r="H41" s="7"/>
    </row>
    <row r="42" spans="1:8" ht="14.25" customHeight="1" x14ac:dyDescent="0.2">
      <c r="A42" s="63" t="s">
        <v>7</v>
      </c>
      <c r="C42" s="22"/>
      <c r="D42" s="33" t="str">
        <f>IF(B11="","",IF(B8="SI",B11*1.25%,IF(B16&gt;0,B11*1%,B11*0.5%)))</f>
        <v/>
      </c>
      <c r="E42" s="16"/>
      <c r="F42" s="7"/>
      <c r="G42" s="7"/>
      <c r="H42" s="7"/>
    </row>
    <row r="43" spans="1:8" x14ac:dyDescent="0.2">
      <c r="A43" s="65" t="s">
        <v>50</v>
      </c>
      <c r="C43" s="22"/>
      <c r="D43" s="2"/>
      <c r="E43" s="16"/>
      <c r="F43" s="7"/>
      <c r="G43" s="7"/>
      <c r="H43" s="7"/>
    </row>
    <row r="44" spans="1:8" s="1" customFormat="1" ht="63.75" x14ac:dyDescent="0.2">
      <c r="A44" s="69" t="s">
        <v>49</v>
      </c>
      <c r="B44" s="7"/>
      <c r="C44" s="22"/>
      <c r="D44" s="32"/>
      <c r="E44" s="16"/>
    </row>
    <row r="45" spans="1:8" x14ac:dyDescent="0.2">
      <c r="A45" s="20"/>
      <c r="B45" s="7"/>
      <c r="C45" s="22"/>
      <c r="D45" s="32"/>
      <c r="E45" s="16"/>
      <c r="F45" s="7"/>
      <c r="G45" s="7"/>
      <c r="H45" s="7"/>
    </row>
    <row r="46" spans="1:8" ht="12.75" customHeight="1" x14ac:dyDescent="0.2">
      <c r="A46" s="51" t="s">
        <v>39</v>
      </c>
      <c r="B46" s="7"/>
      <c r="C46" s="22"/>
      <c r="D46" s="32" t="str">
        <f>IF(B11="","",SUM(D15:D42)*0.15)</f>
        <v/>
      </c>
      <c r="E46" s="16"/>
      <c r="F46" s="7"/>
      <c r="G46" s="7"/>
      <c r="H46" s="7"/>
    </row>
    <row r="47" spans="1:8" ht="12.75" customHeight="1" x14ac:dyDescent="0.2">
      <c r="A47" s="68" t="s">
        <v>47</v>
      </c>
      <c r="B47" s="7"/>
      <c r="C47" s="22"/>
      <c r="D47" s="32"/>
      <c r="E47" s="16"/>
      <c r="F47" s="7"/>
      <c r="G47" s="7"/>
      <c r="H47" s="7"/>
    </row>
    <row r="48" spans="1:8" ht="13.5" thickBot="1" x14ac:dyDescent="0.25">
      <c r="A48" s="10"/>
      <c r="B48" s="7"/>
      <c r="C48" s="22"/>
      <c r="D48" s="32"/>
      <c r="E48" s="16"/>
      <c r="F48" s="7"/>
      <c r="G48" s="7"/>
      <c r="H48" s="7"/>
    </row>
    <row r="49" spans="1:8" ht="18.75" thickBot="1" x14ac:dyDescent="0.3">
      <c r="A49" s="62" t="s">
        <v>5</v>
      </c>
      <c r="B49" s="7"/>
      <c r="C49" s="22"/>
      <c r="D49" s="56" t="str">
        <f>IF(B11="","",SUM(D16:D46))</f>
        <v/>
      </c>
      <c r="E49" s="16"/>
      <c r="F49" s="7"/>
      <c r="G49" s="7"/>
      <c r="H49" s="7"/>
    </row>
    <row r="50" spans="1:8" ht="18.75" thickBot="1" x14ac:dyDescent="0.3">
      <c r="A50" s="62" t="s">
        <v>41</v>
      </c>
      <c r="B50" s="50" t="s">
        <v>21</v>
      </c>
      <c r="C50" s="47"/>
      <c r="D50" s="57" t="str">
        <f>IF(D49="","",IF(B50="SI",D49*4/100,0))</f>
        <v/>
      </c>
      <c r="E50" s="48"/>
      <c r="F50" s="7"/>
      <c r="G50" s="7"/>
      <c r="H50" s="7"/>
    </row>
    <row r="51" spans="1:8" ht="18" x14ac:dyDescent="0.25">
      <c r="A51" s="62" t="s">
        <v>6</v>
      </c>
      <c r="B51" s="7"/>
      <c r="C51" s="22"/>
      <c r="D51" s="57" t="str">
        <f>IF(D49="","",(D49+D50)*22%)</f>
        <v/>
      </c>
      <c r="E51" s="16" t="s">
        <v>24</v>
      </c>
      <c r="F51" s="7"/>
      <c r="G51" s="7"/>
      <c r="H51" s="7"/>
    </row>
    <row r="52" spans="1:8" ht="18.75" thickBot="1" x14ac:dyDescent="0.3">
      <c r="A52" s="55" t="s">
        <v>40</v>
      </c>
      <c r="B52" s="7"/>
      <c r="C52" s="22"/>
      <c r="D52" s="58" t="str">
        <f>IF(D49="","",D49+D50+D51)</f>
        <v/>
      </c>
      <c r="E52" s="16"/>
      <c r="F52" s="7"/>
      <c r="G52" s="7"/>
      <c r="H52" s="7"/>
    </row>
    <row r="53" spans="1:8" x14ac:dyDescent="0.2">
      <c r="A53" s="7"/>
      <c r="B53" s="7"/>
      <c r="C53" s="22"/>
      <c r="D53" s="9"/>
      <c r="E53" s="16"/>
      <c r="F53" s="7"/>
      <c r="G53" s="7"/>
      <c r="H53" s="7"/>
    </row>
    <row r="54" spans="1:8" ht="15" x14ac:dyDescent="0.2">
      <c r="A54" s="10"/>
      <c r="B54" s="7"/>
      <c r="C54" s="22"/>
      <c r="D54" s="34"/>
      <c r="E54" s="16"/>
      <c r="F54" s="7"/>
      <c r="G54" s="7"/>
      <c r="H54" s="7"/>
    </row>
    <row r="55" spans="1:8" x14ac:dyDescent="0.2">
      <c r="B55" s="7"/>
      <c r="C55" s="22"/>
      <c r="D55" s="9"/>
      <c r="E55" s="16"/>
      <c r="F55" s="7"/>
      <c r="G55" s="7"/>
      <c r="H55" s="7"/>
    </row>
    <row r="56" spans="1:8" ht="15" x14ac:dyDescent="0.2">
      <c r="A56" s="35"/>
      <c r="B56" s="7"/>
      <c r="C56" s="22"/>
      <c r="D56" s="34"/>
      <c r="E56" s="16"/>
      <c r="F56" s="7"/>
      <c r="G56" s="7"/>
      <c r="H56" s="7"/>
    </row>
    <row r="57" spans="1:8" x14ac:dyDescent="0.2">
      <c r="B57" s="7"/>
      <c r="C57" s="22"/>
      <c r="D57" s="9"/>
      <c r="E57" s="16"/>
      <c r="F57" s="7"/>
      <c r="G57" s="7"/>
      <c r="H57" s="7"/>
    </row>
    <row r="58" spans="1:8" x14ac:dyDescent="0.2">
      <c r="B58" s="7"/>
      <c r="C58" s="22"/>
      <c r="D58" s="9"/>
      <c r="E58" s="16"/>
      <c r="F58" s="7"/>
      <c r="G58" s="7"/>
      <c r="H58" s="7"/>
    </row>
    <row r="59" spans="1:8" x14ac:dyDescent="0.2">
      <c r="B59" s="7"/>
      <c r="C59" s="22"/>
      <c r="D59" s="9"/>
      <c r="E59" s="16"/>
      <c r="F59" s="7"/>
      <c r="G59" s="7"/>
      <c r="H59" s="7"/>
    </row>
    <row r="60" spans="1:8" x14ac:dyDescent="0.2">
      <c r="B60" s="7"/>
      <c r="C60" s="22"/>
      <c r="D60" s="9"/>
      <c r="E60" s="16"/>
      <c r="F60" s="7"/>
      <c r="G60" s="7"/>
      <c r="H60" s="7"/>
    </row>
    <row r="61" spans="1:8" x14ac:dyDescent="0.2">
      <c r="B61" s="7"/>
      <c r="C61" s="22"/>
      <c r="D61" s="9"/>
      <c r="E61" s="16"/>
      <c r="F61" s="7"/>
      <c r="G61" s="7"/>
      <c r="H61" s="7"/>
    </row>
    <row r="62" spans="1:8" x14ac:dyDescent="0.2">
      <c r="B62" s="7"/>
      <c r="C62" s="22"/>
      <c r="D62" s="9"/>
      <c r="E62" s="16"/>
      <c r="F62" s="7"/>
      <c r="G62" s="7"/>
      <c r="H62" s="7"/>
    </row>
    <row r="63" spans="1:8" x14ac:dyDescent="0.2">
      <c r="B63" s="7"/>
      <c r="C63" s="22"/>
      <c r="D63" s="9"/>
      <c r="E63" s="16"/>
      <c r="F63" s="7"/>
      <c r="G63" s="7"/>
      <c r="H63" s="7"/>
    </row>
    <row r="64" spans="1:8" x14ac:dyDescent="0.2">
      <c r="B64" s="7"/>
      <c r="C64" s="22"/>
      <c r="D64" s="9"/>
      <c r="E64" s="16"/>
      <c r="F64" s="7"/>
      <c r="G64" s="7"/>
      <c r="H64" s="7"/>
    </row>
    <row r="65" spans="2:8" x14ac:dyDescent="0.2">
      <c r="B65" s="7"/>
      <c r="C65" s="22"/>
      <c r="D65" s="9"/>
      <c r="E65" s="16"/>
      <c r="F65" s="7"/>
      <c r="G65" s="7"/>
      <c r="H65" s="7"/>
    </row>
    <row r="66" spans="2:8" x14ac:dyDescent="0.2">
      <c r="B66" s="7"/>
      <c r="C66" s="22"/>
      <c r="D66" s="9"/>
      <c r="E66" s="16"/>
      <c r="F66" s="7"/>
      <c r="G66" s="7"/>
      <c r="H66" s="7"/>
    </row>
    <row r="67" spans="2:8" x14ac:dyDescent="0.2">
      <c r="B67" s="7"/>
      <c r="C67" s="22"/>
      <c r="D67" s="9"/>
      <c r="E67" s="16"/>
      <c r="F67" s="7"/>
      <c r="G67" s="7"/>
      <c r="H67" s="7"/>
    </row>
    <row r="68" spans="2:8" x14ac:dyDescent="0.2">
      <c r="B68" s="7"/>
      <c r="C68" s="22"/>
      <c r="D68" s="9"/>
      <c r="E68" s="16"/>
      <c r="F68" s="7"/>
      <c r="G68" s="7"/>
      <c r="H68" s="7"/>
    </row>
    <row r="69" spans="2:8" x14ac:dyDescent="0.2">
      <c r="B69" s="7"/>
      <c r="C69" s="22"/>
      <c r="D69" s="9"/>
      <c r="E69" s="16"/>
      <c r="F69" s="7"/>
      <c r="G69" s="7"/>
      <c r="H69" s="7"/>
    </row>
    <row r="70" spans="2:8" x14ac:dyDescent="0.2">
      <c r="B70" s="7"/>
      <c r="C70" s="22"/>
      <c r="D70" s="9"/>
      <c r="E70" s="16"/>
      <c r="F70" s="7"/>
      <c r="G70" s="7"/>
      <c r="H70" s="7"/>
    </row>
    <row r="71" spans="2:8" x14ac:dyDescent="0.2">
      <c r="B71" s="7"/>
      <c r="C71" s="22"/>
      <c r="D71" s="9"/>
      <c r="E71" s="16"/>
      <c r="F71" s="7"/>
      <c r="G71" s="7"/>
      <c r="H71" s="7"/>
    </row>
    <row r="72" spans="2:8" x14ac:dyDescent="0.2">
      <c r="B72" s="7"/>
      <c r="C72" s="22"/>
      <c r="D72" s="9"/>
      <c r="E72" s="16"/>
    </row>
    <row r="73" spans="2:8" x14ac:dyDescent="0.2">
      <c r="B73" s="7"/>
      <c r="C73" s="22"/>
      <c r="D73" s="9"/>
      <c r="E73" s="16"/>
    </row>
    <row r="74" spans="2:8" x14ac:dyDescent="0.2">
      <c r="B74" s="7"/>
      <c r="C74" s="22"/>
      <c r="D74" s="9"/>
      <c r="E74" s="16"/>
    </row>
    <row r="75" spans="2:8" x14ac:dyDescent="0.2">
      <c r="B75" s="7"/>
      <c r="C75" s="22"/>
      <c r="D75" s="9"/>
      <c r="E75" s="16"/>
    </row>
    <row r="76" spans="2:8" x14ac:dyDescent="0.2">
      <c r="B76" s="7"/>
      <c r="C76" s="22"/>
      <c r="D76" s="9"/>
      <c r="E76" s="16"/>
    </row>
  </sheetData>
  <mergeCells count="2">
    <mergeCell ref="A1:D1"/>
    <mergeCell ref="A2:D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K36"/>
  <sheetViews>
    <sheetView workbookViewId="0">
      <selection activeCell="B4" sqref="B4"/>
    </sheetView>
  </sheetViews>
  <sheetFormatPr defaultRowHeight="12.75" x14ac:dyDescent="0.2"/>
  <cols>
    <col min="1" max="1" width="21" style="36" customWidth="1"/>
    <col min="2" max="2" width="13.7109375" style="36" customWidth="1"/>
    <col min="3" max="6" width="9.140625" style="36"/>
    <col min="7" max="7" width="10" style="36" bestFit="1" customWidth="1"/>
    <col min="8" max="16384" width="9.140625" style="36"/>
  </cols>
  <sheetData>
    <row r="1" spans="1:11" x14ac:dyDescent="0.2">
      <c r="A1" s="37" t="s">
        <v>9</v>
      </c>
      <c r="E1" s="36" t="s">
        <v>14</v>
      </c>
      <c r="I1" s="36" t="s">
        <v>14</v>
      </c>
    </row>
    <row r="2" spans="1:11" x14ac:dyDescent="0.2">
      <c r="A2" s="37" t="s">
        <v>10</v>
      </c>
      <c r="B2" s="38" t="str">
        <f>IF(costiprocedura!B11="","",costiprocedura!B11)</f>
        <v/>
      </c>
      <c r="E2" s="36" t="s">
        <v>15</v>
      </c>
      <c r="I2" s="36" t="s">
        <v>18</v>
      </c>
    </row>
    <row r="3" spans="1:11" x14ac:dyDescent="0.2">
      <c r="A3" s="37" t="s">
        <v>8</v>
      </c>
      <c r="B3" s="38" t="str">
        <f>IF(B2="","",VLOOKUP(B2,A5:B36,2))</f>
        <v/>
      </c>
      <c r="E3" s="36" t="s">
        <v>16</v>
      </c>
    </row>
    <row r="4" spans="1:11" x14ac:dyDescent="0.2">
      <c r="A4" s="37" t="s">
        <v>11</v>
      </c>
      <c r="B4" s="38" t="str">
        <f>IF(B2="","",B3/2)</f>
        <v/>
      </c>
      <c r="E4" s="36" t="s">
        <v>17</v>
      </c>
      <c r="G4" s="42" t="str">
        <f>IF(B4="","",B4*2)</f>
        <v/>
      </c>
      <c r="I4" s="36" t="s">
        <v>17</v>
      </c>
      <c r="K4" s="36" t="str">
        <f>IF(B1="","",G4)</f>
        <v/>
      </c>
    </row>
    <row r="5" spans="1:11" x14ac:dyDescent="0.2">
      <c r="A5" s="36">
        <v>1</v>
      </c>
      <c r="B5" s="36">
        <v>275</v>
      </c>
    </row>
    <row r="6" spans="1:11" x14ac:dyDescent="0.2">
      <c r="A6" s="36">
        <v>37001</v>
      </c>
      <c r="B6" s="36">
        <v>320</v>
      </c>
    </row>
    <row r="7" spans="1:11" x14ac:dyDescent="0.2">
      <c r="A7" s="36">
        <v>55801</v>
      </c>
      <c r="B7" s="36">
        <v>354</v>
      </c>
    </row>
    <row r="8" spans="1:11" x14ac:dyDescent="0.2">
      <c r="A8" s="36">
        <v>74401</v>
      </c>
      <c r="B8" s="36">
        <v>400</v>
      </c>
    </row>
    <row r="9" spans="1:11" x14ac:dyDescent="0.2">
      <c r="A9" s="36">
        <v>93001</v>
      </c>
      <c r="B9" s="36">
        <v>434</v>
      </c>
    </row>
    <row r="10" spans="1:11" x14ac:dyDescent="0.2">
      <c r="A10" s="36">
        <v>139501</v>
      </c>
      <c r="B10" s="36">
        <v>480</v>
      </c>
    </row>
    <row r="11" spans="1:11" x14ac:dyDescent="0.2">
      <c r="A11" s="36">
        <v>186001</v>
      </c>
      <c r="B11" s="36">
        <v>514</v>
      </c>
    </row>
    <row r="12" spans="1:11" x14ac:dyDescent="0.2">
      <c r="A12" s="36">
        <v>232401</v>
      </c>
      <c r="B12" s="36">
        <v>560</v>
      </c>
    </row>
    <row r="13" spans="1:11" x14ac:dyDescent="0.2">
      <c r="A13" s="36">
        <v>280001</v>
      </c>
      <c r="B13" s="36">
        <v>594</v>
      </c>
    </row>
    <row r="14" spans="1:11" x14ac:dyDescent="0.2">
      <c r="A14" s="36">
        <v>370001</v>
      </c>
      <c r="B14" s="36">
        <v>674</v>
      </c>
    </row>
    <row r="15" spans="1:11" x14ac:dyDescent="0.2">
      <c r="A15" s="36">
        <v>465001</v>
      </c>
      <c r="B15" s="36">
        <v>754</v>
      </c>
    </row>
    <row r="16" spans="1:11" x14ac:dyDescent="0.2">
      <c r="A16" s="36">
        <v>695001</v>
      </c>
      <c r="B16" s="36">
        <v>879</v>
      </c>
    </row>
    <row r="17" spans="1:2" x14ac:dyDescent="0.2">
      <c r="A17" s="36">
        <v>930001</v>
      </c>
      <c r="B17" s="36">
        <v>948</v>
      </c>
    </row>
    <row r="18" spans="1:2" x14ac:dyDescent="0.2">
      <c r="A18" s="36">
        <v>1162001</v>
      </c>
      <c r="B18" s="36">
        <v>1028</v>
      </c>
    </row>
    <row r="19" spans="1:2" x14ac:dyDescent="0.2">
      <c r="A19" s="36">
        <v>1395001</v>
      </c>
      <c r="B19" s="36">
        <v>1074</v>
      </c>
    </row>
    <row r="20" spans="1:2" x14ac:dyDescent="0.2">
      <c r="A20" s="36">
        <v>1625001</v>
      </c>
      <c r="B20" s="36">
        <v>1108</v>
      </c>
    </row>
    <row r="21" spans="1:2" x14ac:dyDescent="0.2">
      <c r="A21" s="36">
        <v>1860001</v>
      </c>
      <c r="B21" s="36">
        <v>1154</v>
      </c>
    </row>
    <row r="22" spans="1:2" x14ac:dyDescent="0.2">
      <c r="A22" s="36">
        <v>2325001</v>
      </c>
      <c r="B22" s="36">
        <v>1188</v>
      </c>
    </row>
    <row r="23" spans="1:2" x14ac:dyDescent="0.2">
      <c r="A23" s="36">
        <v>2790001</v>
      </c>
      <c r="B23" s="36">
        <v>1235</v>
      </c>
    </row>
    <row r="24" spans="1:2" x14ac:dyDescent="0.2">
      <c r="A24" s="36">
        <v>3255001</v>
      </c>
      <c r="B24" s="36">
        <v>1268</v>
      </c>
    </row>
    <row r="25" spans="1:2" x14ac:dyDescent="0.2">
      <c r="A25" s="36">
        <v>3720001</v>
      </c>
      <c r="B25" s="36">
        <v>1314</v>
      </c>
    </row>
    <row r="26" spans="1:2" x14ac:dyDescent="0.2">
      <c r="A26" s="36">
        <v>4185001</v>
      </c>
      <c r="B26" s="36">
        <v>1348</v>
      </c>
    </row>
    <row r="27" spans="1:2" x14ac:dyDescent="0.2">
      <c r="A27" s="36">
        <v>4650001</v>
      </c>
      <c r="B27" s="36">
        <v>1394</v>
      </c>
    </row>
    <row r="28" spans="1:2" x14ac:dyDescent="0.2">
      <c r="A28" s="39"/>
      <c r="B28" s="36">
        <v>1394</v>
      </c>
    </row>
    <row r="29" spans="1:2" x14ac:dyDescent="0.2">
      <c r="A29" s="40"/>
      <c r="B29" s="41"/>
    </row>
    <row r="30" spans="1:2" x14ac:dyDescent="0.2">
      <c r="A30" s="40"/>
      <c r="B30" s="41"/>
    </row>
    <row r="31" spans="1:2" x14ac:dyDescent="0.2">
      <c r="A31" s="40"/>
      <c r="B31" s="41"/>
    </row>
    <row r="32" spans="1:2" x14ac:dyDescent="0.2">
      <c r="A32" s="40"/>
      <c r="B32" s="41"/>
    </row>
    <row r="33" spans="1:2" x14ac:dyDescent="0.2">
      <c r="A33" s="40"/>
      <c r="B33" s="41"/>
    </row>
    <row r="34" spans="1:2" x14ac:dyDescent="0.2">
      <c r="A34" s="40"/>
      <c r="B34" s="41"/>
    </row>
    <row r="35" spans="1:2" x14ac:dyDescent="0.2">
      <c r="A35" s="40"/>
      <c r="B35" s="41"/>
    </row>
    <row r="36" spans="1:2" x14ac:dyDescent="0.2">
      <c r="A36" s="40"/>
      <c r="B36" s="41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costiprocedura</vt:lpstr>
      <vt:lpstr>tabella</vt:lpstr>
    </vt:vector>
  </TitlesOfParts>
  <Company>Studio Notarile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Gianmarco</dc:creator>
  <cp:lastModifiedBy>Gianmarco</cp:lastModifiedBy>
  <cp:lastPrinted>2015-10-26T22:05:46Z</cp:lastPrinted>
  <dcterms:created xsi:type="dcterms:W3CDTF">2002-02-08T13:16:34Z</dcterms:created>
  <dcterms:modified xsi:type="dcterms:W3CDTF">2016-02-22T20:19:15Z</dcterms:modified>
</cp:coreProperties>
</file>