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docs.live.net/f6e84ec003a9284e/Documenti/Tribunale di Livorno/Compensi Tribunale Livorno/"/>
    </mc:Choice>
  </mc:AlternateContent>
  <xr:revisionPtr revIDLastSave="48" documentId="13_ncr:1_{833B231A-5814-4759-87B0-DD99452EF039}" xr6:coauthVersionLast="47" xr6:coauthVersionMax="47" xr10:uidLastSave="{9E8FD4FF-BEB3-4676-BFA3-CC00E79667C4}"/>
  <bookViews>
    <workbookView xWindow="-120" yWindow="-120" windowWidth="29040" windowHeight="15840" tabRatio="939" xr2:uid="{00000000-000D-0000-FFFF-FFFF00000000}"/>
  </bookViews>
  <sheets>
    <sheet name="ISTANZA LIQ.DEF" sheetId="1" r:id="rId1"/>
  </sheets>
  <definedNames>
    <definedName name="_xlnm.Print_Area" localSheetId="0">'ISTANZA LIQ.DEF'!$A$1:$O$56</definedName>
    <definedName name="Excel_BuiltIn_Print_Area_1">0</definedName>
    <definedName name="Excel_BuiltIn_Print_Area_2">0</definedName>
    <definedName name="Excel_BuiltIn_Print_Area_3">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2" i="1" l="1"/>
  <c r="H47" i="1"/>
  <c r="C29" i="1"/>
  <c r="K29" i="1" s="1"/>
  <c r="H29" i="1" l="1"/>
  <c r="M29" i="1" s="1"/>
  <c r="T36" i="1"/>
  <c r="C35" i="1" s="1"/>
  <c r="K35" i="1" s="1"/>
  <c r="T35" i="1"/>
  <c r="C34" i="1" s="1"/>
  <c r="K34" i="1" s="1"/>
  <c r="T34" i="1"/>
  <c r="C33" i="1" s="1"/>
  <c r="K33" i="1" s="1"/>
  <c r="T33" i="1"/>
  <c r="C32" i="1" s="1"/>
  <c r="K32" i="1" s="1"/>
  <c r="T32" i="1"/>
  <c r="C31" i="1" s="1"/>
  <c r="K31" i="1" s="1"/>
  <c r="T31" i="1"/>
  <c r="C30" i="1" s="1"/>
  <c r="K30" i="1" s="1"/>
  <c r="A26" i="1"/>
  <c r="E41" i="1"/>
  <c r="P11" i="1"/>
  <c r="A10" i="1"/>
  <c r="A8" i="1"/>
  <c r="M2" i="1"/>
  <c r="J55" i="1"/>
  <c r="A34" i="1" l="1"/>
  <c r="A31" i="1"/>
  <c r="H35" i="1"/>
  <c r="F33" i="1"/>
  <c r="F32" i="1"/>
  <c r="A30" i="1"/>
  <c r="H32" i="1"/>
  <c r="F35" i="1"/>
  <c r="H33" i="1"/>
  <c r="M33" i="1" s="1"/>
  <c r="H31" i="1"/>
  <c r="M31" i="1" s="1"/>
  <c r="M32" i="1"/>
  <c r="A35" i="1"/>
  <c r="A33" i="1"/>
  <c r="F31" i="1"/>
  <c r="M35" i="1"/>
  <c r="H34" i="1"/>
  <c r="H30" i="1"/>
  <c r="M30" i="1" s="1"/>
  <c r="F34" i="1"/>
  <c r="A32" i="1"/>
  <c r="F30" i="1"/>
  <c r="F29" i="1"/>
  <c r="A29" i="1"/>
  <c r="M34" i="1" l="1"/>
  <c r="M36" i="1" s="1"/>
  <c r="M39" i="1" s="1"/>
  <c r="H46" i="1" l="1"/>
  <c r="H48" i="1" s="1"/>
</calcChain>
</file>

<file path=xl/sharedStrings.xml><?xml version="1.0" encoding="utf-8"?>
<sst xmlns="http://schemas.openxmlformats.org/spreadsheetml/2006/main" count="52" uniqueCount="50">
  <si>
    <t>TRIBUNALE DI LIVORNO</t>
  </si>
  <si>
    <t>Onorario relativo alla stima</t>
  </si>
  <si>
    <t>eventuale applicazione art. 52 DPR 115/2002 stima immobili particolari (indicare percentuale richiesta)</t>
  </si>
  <si>
    <t>Scaglioni</t>
  </si>
  <si>
    <t>giustificarla nel riquadro a fondo pagina</t>
  </si>
  <si>
    <t>Per stime particolarmente complesse indicare la % d'incremento onorario e</t>
  </si>
  <si>
    <t>Onorario totale per la stima</t>
  </si>
  <si>
    <t xml:space="preserve">Giudice dell'Esecuzione: </t>
  </si>
  <si>
    <t>promossa da</t>
  </si>
  <si>
    <t xml:space="preserve">Il sottoscritto </t>
  </si>
  <si>
    <t>Indicare il nome del Giudice</t>
  </si>
  <si>
    <t>Inidicare le generalità del CTU</t>
  </si>
  <si>
    <t>Indicare il numero della Procedura</t>
  </si>
  <si>
    <t>CONCLUSIONI</t>
  </si>
  <si>
    <t>Con la presente istanza, lo scrivente esperto stimatore chiede alla S.V. Ill.ma la liquidazione in via definitiva di:</t>
  </si>
  <si>
    <t>Inserire luogo e data</t>
  </si>
  <si>
    <t>L'Esperto</t>
  </si>
  <si>
    <t>compilare le celle con sfondo grigio chiaro</t>
  </si>
  <si>
    <t xml:space="preserve">N.Es. </t>
  </si>
  <si>
    <t xml:space="preserve">R.F. </t>
  </si>
  <si>
    <t>Selezionare tipo di Procedura</t>
  </si>
  <si>
    <t>fallimento della</t>
  </si>
  <si>
    <t>ESECUZIONI IMMOBILIARI</t>
  </si>
  <si>
    <t>FALLIMENTI</t>
  </si>
  <si>
    <t>CONCORDATI PREVENTIVI</t>
  </si>
  <si>
    <t>R.C.P.</t>
  </si>
  <si>
    <t>concordato preventivo della</t>
  </si>
  <si>
    <t>Indicare il Creditore Procedente o nome del fallimento/concordato</t>
  </si>
  <si>
    <t xml:space="preserve">N° di Lotto: </t>
  </si>
  <si>
    <t>ISTANZA LIQUIDAZIONE NOTULA DEFINITIVA</t>
  </si>
  <si>
    <t>Inserire data del decreto di liquidazione degli onorari provvisori</t>
  </si>
  <si>
    <t>STIMA DEL BENE</t>
  </si>
  <si>
    <t xml:space="preserve">Prezzo di aggiudicazione: </t>
  </si>
  <si>
    <t>Indicare l'onorario già liquidato in via provvisoria per il presente Lotto</t>
  </si>
  <si>
    <t>Onorario intero proposto sul prezzo di vendita:</t>
  </si>
  <si>
    <t>Onorario liquidato in acconto sul valore stimato:</t>
  </si>
  <si>
    <t>ONORARIO A SALDO RICHIESTO:</t>
  </si>
  <si>
    <t>L'onorario deve essere maggiorato di contributo Cassa Previdenza ed I.V.A. nella misura di Legge,</t>
  </si>
  <si>
    <t>Art. 13 Med/Max</t>
  </si>
  <si>
    <t>Primo</t>
  </si>
  <si>
    <t>N° Aggiudicazione</t>
  </si>
  <si>
    <t>Indicare il numero di riferimento del lotto</t>
  </si>
  <si>
    <t>nominato esperto stimatore per la procedura in epigrafe, in seguito alla vendita tramite asta giudiziaria del bene stimato dallo scrivente, chiede alla S.V. Ill.ma la liquidazione definitiva dei compensi relativi all’attività svolta ai sensi dell’art. 161, terzo comma, disp. att. c.p.c..
La descrizione delle prestazioni è riportata nell’istanza per la liquidazione dei compensi in via provvisoria e</t>
  </si>
  <si>
    <t xml:space="preserve">già liquidati con disposto emesso il </t>
  </si>
  <si>
    <t>Secondo</t>
  </si>
  <si>
    <t>Successivo al Secondo</t>
  </si>
  <si>
    <t>Indicare il prezzo e l'incanto di aggiudicazione</t>
  </si>
  <si>
    <t>Art. 13 Medio</t>
  </si>
  <si>
    <t>Allegata: Scheda definitiva per banca dati beni aggiudicati</t>
  </si>
  <si>
    <t>Se non compilata cancellare l'indicazione dell'allegato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</si>
</sst>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410]\ #,##0.00;[Red]\-[$€-410]\ #,##0.00"/>
    <numFmt numFmtId="165" formatCode="0.0000%"/>
    <numFmt numFmtId="166" formatCode="0.00000%"/>
    <numFmt numFmtId="167" formatCode="_-[$€-2]\ * #,##0.00_-;\-[$€-2]\ * #,##0.00_-;_-[$€-2]\ * &quot;-&quot;??_-"/>
    <numFmt numFmtId="168" formatCode="[$-410]d\ mmmm\ yyyy;@"/>
    <numFmt numFmtId="169" formatCode="#,##0.00\ &quot;€&quot;"/>
  </numFmts>
  <fonts count="25" x14ac:knownFonts="1">
    <font>
      <sz val="11"/>
      <color indexed="8"/>
      <name val="Arial"/>
      <family val="2"/>
    </font>
    <font>
      <sz val="10"/>
      <name val="Arial"/>
      <family val="2"/>
    </font>
    <font>
      <b/>
      <i/>
      <sz val="16"/>
      <color indexed="8"/>
      <name val="Arial"/>
      <family val="2"/>
    </font>
    <font>
      <b/>
      <i/>
      <u/>
      <sz val="11"/>
      <color indexed="8"/>
      <name val="Arial"/>
      <family val="2"/>
    </font>
    <font>
      <sz val="11"/>
      <color indexed="8"/>
      <name val="Times New Roman"/>
      <family val="1"/>
    </font>
    <font>
      <b/>
      <sz val="11"/>
      <color indexed="8"/>
      <name val="Times New Roman"/>
      <family val="1"/>
    </font>
    <font>
      <b/>
      <i/>
      <sz val="11"/>
      <color indexed="8"/>
      <name val="Times New Roman"/>
      <family val="1"/>
    </font>
    <font>
      <sz val="12"/>
      <color indexed="8"/>
      <name val="Times New Roman"/>
      <family val="1"/>
    </font>
    <font>
      <b/>
      <sz val="11"/>
      <name val="Times New Roman"/>
      <family val="1"/>
    </font>
    <font>
      <b/>
      <sz val="10"/>
      <color indexed="8"/>
      <name val="Times New Roman"/>
      <family val="1"/>
    </font>
    <font>
      <sz val="11"/>
      <name val="Times New Roman"/>
      <family val="1"/>
    </font>
    <font>
      <b/>
      <sz val="10"/>
      <name val="Times New Roman"/>
      <family val="1"/>
    </font>
    <font>
      <b/>
      <i/>
      <sz val="10"/>
      <color indexed="8"/>
      <name val="Times New Roman"/>
      <family val="1"/>
    </font>
    <font>
      <i/>
      <sz val="11"/>
      <color indexed="8"/>
      <name val="Times New Roman"/>
      <family val="1"/>
    </font>
    <font>
      <sz val="10"/>
      <color indexed="8"/>
      <name val="Times New Roman"/>
      <family val="1"/>
    </font>
    <font>
      <i/>
      <sz val="10"/>
      <color indexed="8"/>
      <name val="Times New Roman"/>
      <family val="1"/>
    </font>
    <font>
      <sz val="11"/>
      <color indexed="8"/>
      <name val="Arial"/>
      <family val="2"/>
    </font>
    <font>
      <sz val="8"/>
      <name val="Arial"/>
      <family val="2"/>
    </font>
    <font>
      <sz val="10"/>
      <name val="Arial"/>
      <family val="2"/>
    </font>
    <font>
      <i/>
      <sz val="10"/>
      <name val="Times New Roman"/>
      <family val="1"/>
    </font>
    <font>
      <sz val="8"/>
      <name val="Times New Roman"/>
      <family val="1"/>
    </font>
    <font>
      <sz val="9"/>
      <name val="Times New Roman"/>
      <family val="1"/>
    </font>
    <font>
      <b/>
      <sz val="14"/>
      <color indexed="8"/>
      <name val="Times New Roman"/>
      <family val="1"/>
    </font>
    <font>
      <b/>
      <i/>
      <sz val="14"/>
      <color indexed="8"/>
      <name val="Times New Roman"/>
      <family val="1"/>
    </font>
    <font>
      <b/>
      <u/>
      <sz val="11"/>
      <color indexed="8"/>
      <name val="Times New Roman"/>
      <family val="1"/>
    </font>
  </fonts>
  <fills count="6">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s>
  <cellStyleXfs count="14">
    <xf numFmtId="0" fontId="0" fillId="0" borderId="0"/>
    <xf numFmtId="0" fontId="16" fillId="0" borderId="0"/>
    <xf numFmtId="0" fontId="16" fillId="0" borderId="0"/>
    <xf numFmtId="0" fontId="2" fillId="0" borderId="0" applyNumberFormat="0" applyBorder="0" applyProtection="0">
      <alignment horizontal="center"/>
    </xf>
    <xf numFmtId="0" fontId="2" fillId="0" borderId="0">
      <alignment horizontal="center"/>
    </xf>
    <xf numFmtId="0" fontId="2" fillId="0" borderId="0" applyNumberFormat="0" applyBorder="0" applyProtection="0">
      <alignment horizontal="center" textRotation="90"/>
    </xf>
    <xf numFmtId="0" fontId="2" fillId="0" borderId="0">
      <alignment horizontal="center" textRotation="90"/>
    </xf>
    <xf numFmtId="9" fontId="1" fillId="0" borderId="0" applyFill="0" applyBorder="0" applyAlignment="0" applyProtection="0"/>
    <xf numFmtId="0" fontId="3" fillId="0" borderId="0" applyNumberFormat="0" applyBorder="0" applyProtection="0"/>
    <xf numFmtId="0" fontId="3" fillId="0" borderId="0"/>
    <xf numFmtId="164" fontId="3" fillId="0" borderId="0" applyBorder="0" applyProtection="0"/>
    <xf numFmtId="164" fontId="3" fillId="0" borderId="0"/>
    <xf numFmtId="44" fontId="1" fillId="0" borderId="0" applyFill="0" applyBorder="0" applyAlignment="0" applyProtection="0"/>
    <xf numFmtId="167" fontId="18" fillId="0" borderId="0" applyFont="0" applyFill="0" applyBorder="0" applyAlignment="0" applyProtection="0"/>
  </cellStyleXfs>
  <cellXfs count="76">
    <xf numFmtId="0" fontId="0" fillId="0" borderId="0" xfId="0"/>
    <xf numFmtId="166" fontId="19" fillId="0" borderId="1" xfId="7" applyNumberFormat="1" applyFont="1" applyFill="1" applyBorder="1" applyAlignment="1" applyProtection="1">
      <alignment vertical="center"/>
    </xf>
    <xf numFmtId="166" fontId="19" fillId="0" borderId="1" xfId="7" applyNumberFormat="1" applyFont="1" applyBorder="1" applyAlignment="1" applyProtection="1">
      <alignment vertical="center"/>
    </xf>
    <xf numFmtId="0" fontId="8" fillId="0" borderId="0" xfId="1" applyFont="1"/>
    <xf numFmtId="0" fontId="4" fillId="0" borderId="0" xfId="1" applyFont="1"/>
    <xf numFmtId="0" fontId="14" fillId="0" borderId="0" xfId="1" applyFont="1"/>
    <xf numFmtId="0" fontId="9" fillId="0" borderId="0" xfId="1" applyFont="1"/>
    <xf numFmtId="0" fontId="7" fillId="0" borderId="0" xfId="1" applyFont="1"/>
    <xf numFmtId="0" fontId="12" fillId="0" borderId="0" xfId="1" applyFont="1"/>
    <xf numFmtId="0" fontId="11" fillId="0" borderId="0" xfId="1" applyFont="1"/>
    <xf numFmtId="0" fontId="13" fillId="0" borderId="0" xfId="1" applyFont="1"/>
    <xf numFmtId="0" fontId="13" fillId="0" borderId="0" xfId="1" applyFont="1" applyAlignment="1">
      <alignment wrapText="1"/>
    </xf>
    <xf numFmtId="0" fontId="4" fillId="0" borderId="0" xfId="1" applyFont="1" applyAlignment="1">
      <alignment wrapText="1"/>
    </xf>
    <xf numFmtId="0" fontId="5" fillId="0" borderId="0" xfId="1" applyFont="1" applyAlignment="1">
      <alignment horizontal="right"/>
    </xf>
    <xf numFmtId="0" fontId="20" fillId="0" borderId="1" xfId="1" applyFont="1" applyBorder="1" applyAlignment="1" applyProtection="1">
      <alignment horizontal="center"/>
      <protection hidden="1"/>
    </xf>
    <xf numFmtId="0" fontId="14" fillId="3" borderId="0" xfId="1" applyFont="1" applyFill="1" applyAlignment="1">
      <alignment horizontal="center"/>
    </xf>
    <xf numFmtId="0" fontId="8" fillId="0" borderId="0" xfId="1" applyFont="1" applyAlignment="1" applyProtection="1">
      <alignment horizontal="center"/>
      <protection locked="0"/>
    </xf>
    <xf numFmtId="0" fontId="4" fillId="0" borderId="0" xfId="0" applyFont="1" applyAlignment="1">
      <alignment vertical="top" wrapText="1"/>
    </xf>
    <xf numFmtId="167" fontId="14" fillId="0" borderId="1" xfId="13" applyFont="1" applyBorder="1" applyProtection="1"/>
    <xf numFmtId="0" fontId="4" fillId="0" borderId="0" xfId="1" applyFont="1" applyAlignment="1">
      <alignment vertical="top" wrapText="1"/>
    </xf>
    <xf numFmtId="0" fontId="21" fillId="0" borderId="0" xfId="1" applyFont="1" applyAlignment="1">
      <alignment vertical="center"/>
    </xf>
    <xf numFmtId="0" fontId="21" fillId="0" borderId="0" xfId="1" applyFont="1"/>
    <xf numFmtId="0" fontId="5" fillId="0" borderId="0" xfId="1" applyFont="1"/>
    <xf numFmtId="0" fontId="4" fillId="0" borderId="0" xfId="1" applyFont="1" applyAlignment="1">
      <alignment horizontal="center"/>
    </xf>
    <xf numFmtId="0" fontId="8" fillId="0" borderId="0" xfId="1" applyFont="1" applyAlignment="1" applyProtection="1">
      <alignment horizontal="center"/>
      <protection locked="0"/>
    </xf>
    <xf numFmtId="0" fontId="5" fillId="0" borderId="7" xfId="1" applyFont="1" applyBorder="1" applyAlignment="1">
      <alignment horizontal="right"/>
    </xf>
    <xf numFmtId="0" fontId="5" fillId="5" borderId="0" xfId="1" applyFont="1" applyFill="1" applyAlignment="1">
      <alignment horizontal="center" vertical="top"/>
    </xf>
    <xf numFmtId="0" fontId="4" fillId="0" borderId="0" xfId="0" applyFont="1" applyAlignment="1">
      <alignment horizontal="justify" vertical="top" wrapText="1"/>
    </xf>
    <xf numFmtId="0" fontId="24" fillId="0" borderId="0" xfId="1" applyFont="1" applyAlignment="1" applyProtection="1">
      <alignment horizontal="left"/>
      <protection locked="0"/>
    </xf>
    <xf numFmtId="0" fontId="8" fillId="0" borderId="0" xfId="1" applyFont="1" applyAlignment="1">
      <alignment horizontal="right"/>
    </xf>
    <xf numFmtId="0" fontId="4" fillId="0" borderId="0" xfId="1" applyFont="1" applyAlignment="1">
      <alignment horizontal="right" vertical="top"/>
    </xf>
    <xf numFmtId="0" fontId="22" fillId="0" borderId="0" xfId="1" applyFont="1" applyAlignment="1">
      <alignment horizontal="center"/>
    </xf>
    <xf numFmtId="0" fontId="5" fillId="0" borderId="0" xfId="1" applyFont="1" applyAlignment="1" applyProtection="1">
      <alignment horizontal="center"/>
      <protection locked="0"/>
    </xf>
    <xf numFmtId="0" fontId="23" fillId="5" borderId="0" xfId="1" applyFont="1" applyFill="1" applyAlignment="1">
      <alignment horizontal="center"/>
    </xf>
    <xf numFmtId="0" fontId="5" fillId="0" borderId="0" xfId="1" applyFont="1" applyAlignment="1">
      <alignment horizontal="right"/>
    </xf>
    <xf numFmtId="0" fontId="4" fillId="0" borderId="0" xfId="1" applyFont="1" applyAlignment="1" applyProtection="1">
      <alignment horizontal="left"/>
      <protection locked="0"/>
    </xf>
    <xf numFmtId="0" fontId="13" fillId="0" borderId="0" xfId="1" applyFont="1" applyAlignment="1">
      <alignment horizontal="center"/>
    </xf>
    <xf numFmtId="0" fontId="6" fillId="0" borderId="0" xfId="1" applyFont="1" applyAlignment="1" applyProtection="1">
      <alignment horizontal="center"/>
      <protection locked="0"/>
    </xf>
    <xf numFmtId="0" fontId="4" fillId="0" borderId="0" xfId="1" applyFont="1" applyAlignment="1" applyProtection="1">
      <alignment horizontal="center" vertical="top"/>
      <protection locked="0"/>
    </xf>
    <xf numFmtId="0" fontId="4" fillId="0" borderId="0" xfId="1" applyFont="1" applyAlignment="1" applyProtection="1">
      <alignment horizontal="left" vertical="top"/>
      <protection locked="0"/>
    </xf>
    <xf numFmtId="0" fontId="4" fillId="0" borderId="0" xfId="1" applyFont="1" applyAlignment="1">
      <alignment horizontal="justify" vertical="top" wrapText="1"/>
    </xf>
    <xf numFmtId="0" fontId="4" fillId="0" borderId="0" xfId="0" applyFont="1" applyAlignment="1">
      <alignment horizontal="left" vertical="top" wrapText="1"/>
    </xf>
    <xf numFmtId="168" fontId="4" fillId="0" borderId="0" xfId="1" applyNumberFormat="1" applyFont="1" applyAlignment="1" applyProtection="1">
      <alignment horizontal="left" vertical="top"/>
      <protection locked="0"/>
    </xf>
    <xf numFmtId="0" fontId="5" fillId="0" borderId="0" xfId="0" applyFont="1" applyAlignment="1">
      <alignment horizontal="left" vertical="top" wrapText="1"/>
    </xf>
    <xf numFmtId="169" fontId="8" fillId="0" borderId="0" xfId="12" applyNumberFormat="1" applyFont="1" applyAlignment="1" applyProtection="1">
      <alignment horizontal="left" vertical="top" wrapText="1"/>
      <protection locked="0"/>
    </xf>
    <xf numFmtId="0" fontId="15" fillId="0" borderId="2" xfId="1" applyFont="1" applyBorder="1" applyAlignment="1">
      <alignment horizontal="center" vertical="center"/>
    </xf>
    <xf numFmtId="164" fontId="15" fillId="0" borderId="2" xfId="1" applyNumberFormat="1" applyFont="1" applyBorder="1" applyAlignment="1">
      <alignment horizontal="center" vertical="center"/>
    </xf>
    <xf numFmtId="0" fontId="20" fillId="0" borderId="1" xfId="1" applyFont="1" applyBorder="1" applyAlignment="1" applyProtection="1">
      <alignment horizontal="center"/>
      <protection hidden="1"/>
    </xf>
    <xf numFmtId="165" fontId="15" fillId="0" borderId="2" xfId="1" applyNumberFormat="1" applyFont="1" applyBorder="1" applyAlignment="1">
      <alignment horizontal="center"/>
    </xf>
    <xf numFmtId="169" fontId="4" fillId="0" borderId="2" xfId="1" applyNumberFormat="1" applyFont="1" applyBorder="1" applyAlignment="1">
      <alignment horizontal="right"/>
    </xf>
    <xf numFmtId="0" fontId="4" fillId="0" borderId="0" xfId="1" quotePrefix="1" applyFont="1" applyAlignment="1">
      <alignment horizontal="right" vertical="top"/>
    </xf>
    <xf numFmtId="169" fontId="4" fillId="0" borderId="0" xfId="1" applyNumberFormat="1" applyFont="1" applyAlignment="1">
      <alignment horizontal="center"/>
    </xf>
    <xf numFmtId="9" fontId="10" fillId="0" borderId="2" xfId="7" applyFont="1" applyFill="1" applyBorder="1" applyAlignment="1" applyProtection="1">
      <alignment horizontal="center" vertical="top" wrapText="1"/>
      <protection locked="0"/>
    </xf>
    <xf numFmtId="0" fontId="14" fillId="2" borderId="2" xfId="1" applyFont="1" applyFill="1" applyBorder="1" applyAlignment="1">
      <alignment horizontal="right" vertical="center"/>
    </xf>
    <xf numFmtId="0" fontId="4" fillId="2" borderId="2" xfId="1" applyFont="1" applyFill="1" applyBorder="1" applyAlignment="1">
      <alignment horizontal="right" vertical="center"/>
    </xf>
    <xf numFmtId="0" fontId="4" fillId="4" borderId="9" xfId="1" applyFont="1" applyFill="1" applyBorder="1" applyAlignment="1" applyProtection="1">
      <alignment horizontal="justify" vertical="top" wrapText="1"/>
      <protection locked="0"/>
    </xf>
    <xf numFmtId="0" fontId="4" fillId="4" borderId="10" xfId="1" applyFont="1" applyFill="1" applyBorder="1" applyAlignment="1" applyProtection="1">
      <alignment horizontal="justify" vertical="top" wrapText="1"/>
      <protection locked="0"/>
    </xf>
    <xf numFmtId="0" fontId="4" fillId="4" borderId="11" xfId="1" applyFont="1" applyFill="1" applyBorder="1" applyAlignment="1" applyProtection="1">
      <alignment horizontal="justify" vertical="top" wrapText="1"/>
      <protection locked="0"/>
    </xf>
    <xf numFmtId="0" fontId="4" fillId="4" borderId="6" xfId="1" applyFont="1" applyFill="1" applyBorder="1" applyAlignment="1" applyProtection="1">
      <alignment horizontal="justify" vertical="top" wrapText="1"/>
      <protection locked="0"/>
    </xf>
    <xf numFmtId="0" fontId="4" fillId="4" borderId="7" xfId="1" applyFont="1" applyFill="1" applyBorder="1" applyAlignment="1" applyProtection="1">
      <alignment horizontal="justify" vertical="top" wrapText="1"/>
      <protection locked="0"/>
    </xf>
    <xf numFmtId="0" fontId="4" fillId="4" borderId="8" xfId="1" applyFont="1" applyFill="1" applyBorder="1" applyAlignment="1" applyProtection="1">
      <alignment horizontal="justify" vertical="top" wrapText="1"/>
      <protection locked="0"/>
    </xf>
    <xf numFmtId="0" fontId="4" fillId="0" borderId="3" xfId="1" applyFont="1" applyBorder="1" applyAlignment="1">
      <alignment horizontal="right"/>
    </xf>
    <xf numFmtId="0" fontId="4" fillId="0" borderId="4" xfId="1" applyFont="1" applyBorder="1" applyAlignment="1">
      <alignment horizontal="right"/>
    </xf>
    <xf numFmtId="0" fontId="4" fillId="0" borderId="5" xfId="1" applyFont="1" applyBorder="1" applyAlignment="1">
      <alignment horizontal="right"/>
    </xf>
    <xf numFmtId="169" fontId="8" fillId="0" borderId="3" xfId="1" applyNumberFormat="1" applyFont="1" applyBorder="1" applyAlignment="1">
      <alignment horizontal="right"/>
    </xf>
    <xf numFmtId="169" fontId="8" fillId="0" borderId="4" xfId="1" applyNumberFormat="1" applyFont="1" applyBorder="1" applyAlignment="1">
      <alignment horizontal="right"/>
    </xf>
    <xf numFmtId="169" fontId="8" fillId="0" borderId="5" xfId="1" applyNumberFormat="1" applyFont="1" applyBorder="1" applyAlignment="1">
      <alignment horizontal="right"/>
    </xf>
    <xf numFmtId="0" fontId="4" fillId="0" borderId="0" xfId="1" applyFont="1" applyAlignment="1">
      <alignment horizontal="right" vertical="top" wrapText="1"/>
    </xf>
    <xf numFmtId="169" fontId="4" fillId="0" borderId="0" xfId="1" applyNumberFormat="1" applyFont="1" applyAlignment="1" applyProtection="1">
      <alignment horizontal="right"/>
      <protection locked="0"/>
    </xf>
    <xf numFmtId="169" fontId="5" fillId="0" borderId="0" xfId="1" applyNumberFormat="1" applyFont="1" applyAlignment="1">
      <alignment horizontal="center"/>
    </xf>
    <xf numFmtId="0" fontId="4" fillId="0" borderId="0" xfId="0" applyFont="1" applyAlignment="1">
      <alignment horizontal="left" vertical="top"/>
    </xf>
    <xf numFmtId="169" fontId="13" fillId="0" borderId="0" xfId="1" applyNumberFormat="1" applyFont="1" applyAlignment="1">
      <alignment horizontal="center"/>
    </xf>
    <xf numFmtId="0" fontId="13" fillId="0" borderId="0" xfId="1" quotePrefix="1" applyFont="1" applyAlignment="1">
      <alignment horizontal="right" vertical="top"/>
    </xf>
    <xf numFmtId="0" fontId="4" fillId="0" borderId="0" xfId="1" applyFont="1" applyAlignment="1" applyProtection="1">
      <alignment horizontal="right"/>
      <protection locked="0"/>
    </xf>
    <xf numFmtId="168" fontId="4" fillId="0" borderId="0" xfId="1" applyNumberFormat="1" applyFont="1" applyAlignment="1" applyProtection="1">
      <alignment horizontal="left"/>
      <protection locked="0"/>
    </xf>
    <xf numFmtId="0" fontId="14" fillId="0" borderId="0" xfId="1" applyFont="1" applyAlignment="1" applyProtection="1">
      <alignment horizontal="left"/>
      <protection locked="0"/>
    </xf>
  </cellXfs>
  <cellStyles count="14">
    <cellStyle name="Euro" xfId="13" xr:uid="{00000000-0005-0000-0000-000000000000}"/>
    <cellStyle name="Excel Built-in Normal" xfId="1" xr:uid="{00000000-0005-0000-0000-000001000000}"/>
    <cellStyle name="Graphics" xfId="2" xr:uid="{00000000-0005-0000-0000-000002000000}"/>
    <cellStyle name="Heading" xfId="3" xr:uid="{00000000-0005-0000-0000-000003000000}"/>
    <cellStyle name="Heading 1" xfId="4" xr:uid="{00000000-0005-0000-0000-000004000000}"/>
    <cellStyle name="Heading1" xfId="5" xr:uid="{00000000-0005-0000-0000-000005000000}"/>
    <cellStyle name="Heading1 1" xfId="6" xr:uid="{00000000-0005-0000-0000-000006000000}"/>
    <cellStyle name="Normale" xfId="0" builtinId="0"/>
    <cellStyle name="Percentuale" xfId="7" builtinId="5"/>
    <cellStyle name="Result" xfId="8" xr:uid="{00000000-0005-0000-0000-000009000000}"/>
    <cellStyle name="Result 1" xfId="9" xr:uid="{00000000-0005-0000-0000-00000A000000}"/>
    <cellStyle name="Result2" xfId="10" xr:uid="{00000000-0005-0000-0000-00000B000000}"/>
    <cellStyle name="Result2 1" xfId="11" xr:uid="{00000000-0005-0000-0000-00000C000000}"/>
    <cellStyle name="Valuta" xfId="12" builtinId="4"/>
  </cellStyles>
  <dxfs count="11">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327991</xdr:colOff>
      <xdr:row>0</xdr:row>
      <xdr:rowOff>61705</xdr:rowOff>
    </xdr:from>
    <xdr:to>
      <xdr:col>8</xdr:col>
      <xdr:colOff>268218</xdr:colOff>
      <xdr:row>4</xdr:row>
      <xdr:rowOff>168275</xdr:rowOff>
    </xdr:to>
    <xdr:pic>
      <xdr:nvPicPr>
        <xdr:cNvPr id="7" name="image1.jpeg" descr="emblema_gr_small">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2763078" y="61705"/>
          <a:ext cx="751923" cy="86857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4"/>
  <sheetViews>
    <sheetView tabSelected="1" zoomScaleNormal="100" zoomScaleSheetLayoutView="130" workbookViewId="0">
      <selection activeCell="N2" sqref="N2:O2"/>
    </sheetView>
  </sheetViews>
  <sheetFormatPr defaultColWidth="8.625" defaultRowHeight="15" x14ac:dyDescent="0.25"/>
  <cols>
    <col min="1" max="15" width="5.375" style="4" customWidth="1"/>
    <col min="16" max="16" width="51.5" style="5" bestFit="1" customWidth="1"/>
    <col min="17" max="17" width="5.625" style="5" customWidth="1"/>
    <col min="18" max="18" width="11" style="4" hidden="1" customWidth="1"/>
    <col min="19" max="19" width="25.375" style="4" hidden="1" customWidth="1"/>
    <col min="20" max="21" width="11.5" style="4" hidden="1" customWidth="1"/>
    <col min="22" max="30" width="4.75" style="4" customWidth="1"/>
    <col min="31" max="31" width="32.875" style="4" customWidth="1"/>
    <col min="32" max="32" width="8.625" style="4" customWidth="1"/>
    <col min="33" max="33" width="13.25" style="4" customWidth="1"/>
    <col min="34" max="16384" width="8.625" style="4"/>
  </cols>
  <sheetData>
    <row r="1" spans="1:21" x14ac:dyDescent="0.25">
      <c r="P1" s="15" t="s">
        <v>17</v>
      </c>
      <c r="Q1" s="15"/>
      <c r="S1" s="4" t="s">
        <v>22</v>
      </c>
      <c r="T1" s="4" t="s">
        <v>18</v>
      </c>
      <c r="U1" s="4" t="s">
        <v>8</v>
      </c>
    </row>
    <row r="2" spans="1:21" x14ac:dyDescent="0.25">
      <c r="M2" s="13" t="str">
        <f>VLOOKUP(A7,S1:U3,2,FALSE)</f>
        <v xml:space="preserve">N.Es. </v>
      </c>
      <c r="N2" s="28"/>
      <c r="O2" s="28"/>
      <c r="P2" s="5" t="s">
        <v>12</v>
      </c>
      <c r="S2" s="4" t="s">
        <v>23</v>
      </c>
      <c r="T2" s="4" t="s">
        <v>19</v>
      </c>
      <c r="U2" s="4" t="s">
        <v>21</v>
      </c>
    </row>
    <row r="3" spans="1:21" x14ac:dyDescent="0.25">
      <c r="S3" s="4" t="s">
        <v>24</v>
      </c>
      <c r="T3" s="4" t="s">
        <v>25</v>
      </c>
      <c r="U3" s="4" t="s">
        <v>26</v>
      </c>
    </row>
    <row r="5" spans="1:21" x14ac:dyDescent="0.25">
      <c r="S5" s="4" t="s">
        <v>39</v>
      </c>
    </row>
    <row r="6" spans="1:21" ht="18.75" x14ac:dyDescent="0.3">
      <c r="A6" s="31" t="s">
        <v>0</v>
      </c>
      <c r="B6" s="31"/>
      <c r="C6" s="31"/>
      <c r="D6" s="31"/>
      <c r="E6" s="31"/>
      <c r="F6" s="31"/>
      <c r="G6" s="31"/>
      <c r="H6" s="31"/>
      <c r="I6" s="31"/>
      <c r="J6" s="31"/>
      <c r="K6" s="31"/>
      <c r="L6" s="31"/>
      <c r="M6" s="31"/>
      <c r="N6" s="31"/>
      <c r="O6" s="31"/>
      <c r="S6" s="4" t="s">
        <v>44</v>
      </c>
    </row>
    <row r="7" spans="1:21" x14ac:dyDescent="0.25">
      <c r="A7" s="32" t="s">
        <v>22</v>
      </c>
      <c r="B7" s="32"/>
      <c r="C7" s="32"/>
      <c r="D7" s="32"/>
      <c r="E7" s="32"/>
      <c r="F7" s="32"/>
      <c r="G7" s="32"/>
      <c r="H7" s="32"/>
      <c r="I7" s="32"/>
      <c r="J7" s="32"/>
      <c r="K7" s="32"/>
      <c r="L7" s="32"/>
      <c r="M7" s="32"/>
      <c r="N7" s="32"/>
      <c r="O7" s="32"/>
      <c r="P7" s="5" t="s">
        <v>20</v>
      </c>
      <c r="S7" s="4" t="s">
        <v>45</v>
      </c>
    </row>
    <row r="8" spans="1:21" s="7" customFormat="1" ht="15.75" x14ac:dyDescent="0.25">
      <c r="A8" s="36" t="str">
        <f>VLOOKUP(A7,S1:U3,3,FALSE)</f>
        <v>promossa da</v>
      </c>
      <c r="B8" s="36"/>
      <c r="C8" s="36"/>
      <c r="D8" s="36"/>
      <c r="E8" s="36"/>
      <c r="F8" s="36"/>
      <c r="G8" s="36"/>
      <c r="H8" s="36"/>
      <c r="I8" s="36"/>
      <c r="J8" s="36"/>
      <c r="K8" s="36"/>
      <c r="L8" s="36"/>
      <c r="M8" s="36"/>
      <c r="N8" s="36"/>
      <c r="O8" s="36"/>
      <c r="P8" s="6"/>
      <c r="Q8" s="6"/>
    </row>
    <row r="9" spans="1:21" x14ac:dyDescent="0.25">
      <c r="A9" s="37"/>
      <c r="B9" s="37"/>
      <c r="C9" s="37"/>
      <c r="D9" s="37"/>
      <c r="E9" s="37"/>
      <c r="F9" s="37"/>
      <c r="G9" s="37"/>
      <c r="H9" s="37"/>
      <c r="I9" s="37"/>
      <c r="J9" s="37"/>
      <c r="K9" s="37"/>
      <c r="L9" s="37"/>
      <c r="M9" s="37"/>
      <c r="N9" s="37"/>
      <c r="O9" s="37"/>
      <c r="P9" s="5" t="s">
        <v>27</v>
      </c>
    </row>
    <row r="10" spans="1:21" x14ac:dyDescent="0.25">
      <c r="A10" s="36" t="str">
        <f>IF(A7=S1,"contro","")</f>
        <v>contro</v>
      </c>
      <c r="B10" s="36"/>
      <c r="C10" s="36"/>
      <c r="D10" s="36"/>
      <c r="E10" s="36"/>
      <c r="F10" s="36"/>
      <c r="G10" s="36"/>
      <c r="H10" s="36"/>
      <c r="I10" s="36"/>
      <c r="J10" s="36"/>
      <c r="K10" s="36"/>
      <c r="L10" s="36"/>
      <c r="M10" s="36"/>
      <c r="N10" s="36"/>
      <c r="O10" s="36"/>
      <c r="P10" s="8"/>
      <c r="Q10" s="8"/>
    </row>
    <row r="11" spans="1:21" x14ac:dyDescent="0.25">
      <c r="A11" s="37"/>
      <c r="B11" s="37"/>
      <c r="C11" s="37"/>
      <c r="D11" s="37"/>
      <c r="E11" s="37"/>
      <c r="F11" s="37"/>
      <c r="G11" s="37"/>
      <c r="H11" s="37"/>
      <c r="I11" s="37"/>
      <c r="J11" s="37"/>
      <c r="K11" s="37"/>
      <c r="L11" s="37"/>
      <c r="M11" s="37"/>
      <c r="N11" s="37"/>
      <c r="O11" s="37"/>
      <c r="P11" s="5" t="str">
        <f>IF(A7=S1,"Indicare gli esecutati","")</f>
        <v>Indicare gli esecutati</v>
      </c>
    </row>
    <row r="12" spans="1:21" x14ac:dyDescent="0.25">
      <c r="P12" s="9"/>
      <c r="Q12" s="9"/>
    </row>
    <row r="13" spans="1:21" x14ac:dyDescent="0.25">
      <c r="A13" s="34" t="s">
        <v>7</v>
      </c>
      <c r="B13" s="34"/>
      <c r="C13" s="34"/>
      <c r="D13" s="34"/>
      <c r="E13" s="35"/>
      <c r="F13" s="35"/>
      <c r="G13" s="35"/>
      <c r="H13" s="35"/>
      <c r="I13" s="35"/>
      <c r="J13" s="35"/>
      <c r="K13" s="35"/>
      <c r="L13" s="35"/>
      <c r="M13" s="35"/>
      <c r="N13" s="35"/>
      <c r="O13" s="35"/>
      <c r="P13" s="5" t="s">
        <v>10</v>
      </c>
    </row>
    <row r="14" spans="1:21" x14ac:dyDescent="0.25">
      <c r="A14" s="29" t="s">
        <v>28</v>
      </c>
      <c r="B14" s="29"/>
      <c r="C14" s="29"/>
      <c r="D14" s="29"/>
      <c r="E14" s="16"/>
      <c r="F14" s="3"/>
      <c r="G14" s="22"/>
      <c r="H14" s="22"/>
      <c r="I14" s="22"/>
      <c r="J14" s="22"/>
      <c r="K14" s="22"/>
      <c r="P14" s="5" t="s">
        <v>41</v>
      </c>
    </row>
    <row r="16" spans="1:21" ht="19.5" x14ac:dyDescent="0.35">
      <c r="A16" s="33" t="s">
        <v>29</v>
      </c>
      <c r="B16" s="33"/>
      <c r="C16" s="33"/>
      <c r="D16" s="33"/>
      <c r="E16" s="33"/>
      <c r="F16" s="33"/>
      <c r="G16" s="33"/>
      <c r="H16" s="33"/>
      <c r="I16" s="33"/>
      <c r="J16" s="33"/>
      <c r="K16" s="33"/>
      <c r="L16" s="33"/>
      <c r="M16" s="33"/>
      <c r="N16" s="33"/>
      <c r="O16" s="33"/>
    </row>
    <row r="18" spans="1:21" x14ac:dyDescent="0.25">
      <c r="A18" s="30" t="s">
        <v>9</v>
      </c>
      <c r="B18" s="30"/>
      <c r="C18" s="30"/>
      <c r="D18" s="38"/>
      <c r="E18" s="38"/>
      <c r="F18" s="38"/>
      <c r="G18" s="38"/>
      <c r="H18" s="39"/>
      <c r="I18" s="39"/>
      <c r="J18" s="39"/>
      <c r="K18" s="39"/>
      <c r="L18" s="39"/>
      <c r="M18" s="39"/>
      <c r="N18" s="39"/>
      <c r="O18" s="39"/>
      <c r="P18" s="5" t="s">
        <v>11</v>
      </c>
    </row>
    <row r="19" spans="1:21" x14ac:dyDescent="0.25">
      <c r="A19" s="40" t="s">
        <v>42</v>
      </c>
      <c r="B19" s="40"/>
      <c r="C19" s="40"/>
      <c r="D19" s="40"/>
      <c r="E19" s="40"/>
      <c r="F19" s="40"/>
      <c r="G19" s="40"/>
      <c r="H19" s="40"/>
      <c r="I19" s="40"/>
      <c r="J19" s="40"/>
      <c r="K19" s="40"/>
      <c r="L19" s="40"/>
      <c r="M19" s="40"/>
      <c r="N19" s="40"/>
      <c r="O19" s="40"/>
      <c r="P19" s="4"/>
      <c r="Q19" s="4"/>
    </row>
    <row r="20" spans="1:21" x14ac:dyDescent="0.25">
      <c r="A20" s="40"/>
      <c r="B20" s="40"/>
      <c r="C20" s="40"/>
      <c r="D20" s="40"/>
      <c r="E20" s="40"/>
      <c r="F20" s="40"/>
      <c r="G20" s="40"/>
      <c r="H20" s="40"/>
      <c r="I20" s="40"/>
      <c r="J20" s="40"/>
      <c r="K20" s="40"/>
      <c r="L20" s="40"/>
      <c r="M20" s="40"/>
      <c r="N20" s="40"/>
      <c r="O20" s="40"/>
    </row>
    <row r="21" spans="1:21" x14ac:dyDescent="0.25">
      <c r="A21" s="40"/>
      <c r="B21" s="40"/>
      <c r="C21" s="40"/>
      <c r="D21" s="40"/>
      <c r="E21" s="40"/>
      <c r="F21" s="40"/>
      <c r="G21" s="40"/>
      <c r="H21" s="40"/>
      <c r="I21" s="40"/>
      <c r="J21" s="40"/>
      <c r="K21" s="40"/>
      <c r="L21" s="40"/>
      <c r="M21" s="40"/>
      <c r="N21" s="40"/>
      <c r="O21" s="40"/>
    </row>
    <row r="22" spans="1:21" ht="15" customHeight="1" x14ac:dyDescent="0.25">
      <c r="A22" s="40"/>
      <c r="B22" s="40"/>
      <c r="C22" s="40"/>
      <c r="D22" s="40"/>
      <c r="E22" s="40"/>
      <c r="F22" s="40"/>
      <c r="G22" s="40"/>
      <c r="H22" s="40"/>
      <c r="I22" s="40"/>
      <c r="J22" s="40"/>
      <c r="K22" s="40"/>
      <c r="L22" s="40"/>
      <c r="M22" s="40"/>
      <c r="N22" s="40"/>
      <c r="O22" s="40"/>
    </row>
    <row r="23" spans="1:21" x14ac:dyDescent="0.25">
      <c r="A23" s="41" t="s">
        <v>43</v>
      </c>
      <c r="B23" s="41"/>
      <c r="C23" s="41"/>
      <c r="D23" s="41"/>
      <c r="E23" s="41"/>
      <c r="F23" s="42"/>
      <c r="G23" s="42"/>
      <c r="H23" s="42"/>
      <c r="I23" s="17"/>
      <c r="J23" s="17"/>
      <c r="K23" s="17"/>
      <c r="L23" s="17"/>
      <c r="M23" s="17"/>
      <c r="N23" s="17"/>
      <c r="O23" s="17"/>
      <c r="P23" s="5" t="s">
        <v>30</v>
      </c>
    </row>
    <row r="24" spans="1:21" x14ac:dyDescent="0.25">
      <c r="A24" s="17"/>
      <c r="B24" s="17"/>
      <c r="C24" s="17"/>
      <c r="D24" s="17"/>
      <c r="E24" s="17"/>
      <c r="F24" s="17"/>
      <c r="G24" s="17"/>
      <c r="H24" s="17"/>
      <c r="I24" s="17"/>
      <c r="J24" s="17"/>
      <c r="K24" s="17"/>
      <c r="L24" s="17"/>
      <c r="M24" s="17"/>
      <c r="N24" s="17"/>
      <c r="O24" s="17"/>
    </row>
    <row r="25" spans="1:21" ht="15" customHeight="1" x14ac:dyDescent="0.25">
      <c r="A25" s="26" t="s">
        <v>31</v>
      </c>
      <c r="B25" s="26"/>
      <c r="C25" s="26"/>
      <c r="D25" s="26"/>
      <c r="E25" s="26"/>
      <c r="F25" s="26"/>
      <c r="G25" s="26"/>
      <c r="H25" s="26"/>
      <c r="I25" s="26"/>
      <c r="J25" s="26"/>
      <c r="K25" s="26"/>
      <c r="L25" s="26"/>
      <c r="M25" s="26"/>
      <c r="N25" s="26"/>
      <c r="O25" s="26"/>
    </row>
    <row r="26" spans="1:21" ht="15" customHeight="1" x14ac:dyDescent="0.25">
      <c r="A26" s="27" t="str">
        <f>"Onorario a percentuale, in base all’art. 13 della Tabella allegata al D.M. 30.5.2002, da determinarsi con riguardo al valore, alla difficoltà ed alla completezza della perizia relativa al LOTTO "&amp;E14&amp;":"</f>
        <v>Onorario a percentuale, in base all’art. 13 della Tabella allegata al D.M. 30.5.2002, da determinarsi con riguardo al valore, alla difficoltà ed alla completezza della perizia relativa al LOTTO :</v>
      </c>
      <c r="B26" s="27"/>
      <c r="C26" s="27"/>
      <c r="D26" s="27"/>
      <c r="E26" s="27"/>
      <c r="F26" s="27"/>
      <c r="G26" s="27"/>
      <c r="H26" s="27"/>
      <c r="I26" s="27"/>
      <c r="J26" s="27"/>
      <c r="K26" s="27"/>
      <c r="L26" s="27"/>
      <c r="M26" s="27"/>
      <c r="N26" s="27"/>
      <c r="O26" s="27"/>
    </row>
    <row r="27" spans="1:21" x14ac:dyDescent="0.25">
      <c r="A27" s="27"/>
      <c r="B27" s="27"/>
      <c r="C27" s="27"/>
      <c r="D27" s="27"/>
      <c r="E27" s="27"/>
      <c r="F27" s="27"/>
      <c r="G27" s="27"/>
      <c r="H27" s="27"/>
      <c r="I27" s="27"/>
      <c r="J27" s="27"/>
      <c r="K27" s="27"/>
      <c r="L27" s="27"/>
      <c r="M27" s="27"/>
      <c r="N27" s="27"/>
      <c r="O27" s="27"/>
    </row>
    <row r="28" spans="1:21" ht="14.25" customHeight="1" x14ac:dyDescent="0.25">
      <c r="A28" s="43" t="s">
        <v>32</v>
      </c>
      <c r="B28" s="43"/>
      <c r="C28" s="43"/>
      <c r="D28" s="43"/>
      <c r="E28" s="44">
        <v>150000</v>
      </c>
      <c r="F28" s="44"/>
      <c r="G28" s="44"/>
      <c r="H28" s="44"/>
      <c r="I28" s="25" t="s">
        <v>40</v>
      </c>
      <c r="J28" s="25"/>
      <c r="K28" s="25"/>
      <c r="L28" s="24" t="s">
        <v>39</v>
      </c>
      <c r="M28" s="24"/>
      <c r="N28" s="24"/>
      <c r="O28" s="24"/>
      <c r="P28" s="5" t="s">
        <v>46</v>
      </c>
    </row>
    <row r="29" spans="1:21" x14ac:dyDescent="0.25">
      <c r="A29" s="46" t="str">
        <f>IF(C29="","","da")</f>
        <v>da</v>
      </c>
      <c r="B29" s="46"/>
      <c r="C29" s="46">
        <f t="shared" ref="C29:C35" si="0">IF($E$28&gt;T30,T30,"")</f>
        <v>0</v>
      </c>
      <c r="D29" s="46"/>
      <c r="E29" s="46"/>
      <c r="F29" s="45" t="str">
        <f>IF(C29="","","fino ad")</f>
        <v>fino ad</v>
      </c>
      <c r="G29" s="45"/>
      <c r="H29" s="46">
        <f t="shared" ref="H29:H35" si="1">IF(C29="","",IF($E$28&gt;=U30,U30,$E$28))</f>
        <v>5164.57</v>
      </c>
      <c r="I29" s="46"/>
      <c r="J29" s="46"/>
      <c r="K29" s="48">
        <f>IF(C29="","",IF(OR($L$28="Primo",$L$28="Secondo"),S30,R30))</f>
        <v>1.8079749999999999E-2</v>
      </c>
      <c r="L29" s="48"/>
      <c r="M29" s="49">
        <f>IF(C29="","",(H29-C29)*K29)</f>
        <v>93.374134457499991</v>
      </c>
      <c r="N29" s="49"/>
      <c r="O29" s="49"/>
      <c r="R29" s="14" t="s">
        <v>47</v>
      </c>
      <c r="S29" s="14" t="s">
        <v>38</v>
      </c>
      <c r="T29" s="47" t="s">
        <v>3</v>
      </c>
      <c r="U29" s="47"/>
    </row>
    <row r="30" spans="1:21" x14ac:dyDescent="0.25">
      <c r="A30" s="46" t="str">
        <f t="shared" ref="A30:A35" si="2">IF(C30="","","da")</f>
        <v>da</v>
      </c>
      <c r="B30" s="46"/>
      <c r="C30" s="46">
        <f t="shared" si="0"/>
        <v>5164.57</v>
      </c>
      <c r="D30" s="46"/>
      <c r="E30" s="46"/>
      <c r="F30" s="45" t="str">
        <f t="shared" ref="F30:F35" si="3">IF(C30="","","fino ad")</f>
        <v>fino ad</v>
      </c>
      <c r="G30" s="45"/>
      <c r="H30" s="46">
        <f t="shared" si="1"/>
        <v>10329.14</v>
      </c>
      <c r="I30" s="46"/>
      <c r="J30" s="46"/>
      <c r="K30" s="48">
        <f t="shared" ref="K30:K35" si="4">IF(C30="","",IF(OR($L$28="Primo",$L$28="Secondo"),S31,R31))</f>
        <v>1.6421499999999999E-2</v>
      </c>
      <c r="L30" s="48"/>
      <c r="M30" s="49">
        <f t="shared" ref="M30:M35" si="5">IF(C30="","",(H30-C30)*K30)</f>
        <v>84.809986254999984</v>
      </c>
      <c r="N30" s="49"/>
      <c r="O30" s="49"/>
      <c r="R30" s="1">
        <v>1.5474499999999999E-2</v>
      </c>
      <c r="S30" s="1">
        <v>1.8079749999999999E-2</v>
      </c>
      <c r="T30" s="18">
        <v>0</v>
      </c>
      <c r="U30" s="18">
        <v>5164.57</v>
      </c>
    </row>
    <row r="31" spans="1:21" ht="15.75" customHeight="1" x14ac:dyDescent="0.25">
      <c r="A31" s="46" t="str">
        <f t="shared" si="2"/>
        <v>da</v>
      </c>
      <c r="B31" s="46"/>
      <c r="C31" s="46">
        <f t="shared" si="0"/>
        <v>10329.14</v>
      </c>
      <c r="D31" s="46"/>
      <c r="E31" s="46"/>
      <c r="F31" s="45" t="str">
        <f t="shared" si="3"/>
        <v>fino ad</v>
      </c>
      <c r="G31" s="45"/>
      <c r="H31" s="46">
        <f t="shared" si="1"/>
        <v>25822.84</v>
      </c>
      <c r="I31" s="46"/>
      <c r="J31" s="46"/>
      <c r="K31" s="48">
        <f t="shared" si="4"/>
        <v>1.4763500000000001E-2</v>
      </c>
      <c r="L31" s="48"/>
      <c r="M31" s="49">
        <f t="shared" si="5"/>
        <v>228.74123995000002</v>
      </c>
      <c r="N31" s="49"/>
      <c r="O31" s="49"/>
      <c r="R31" s="1">
        <v>1.4053E-2</v>
      </c>
      <c r="S31" s="1">
        <v>1.6421499999999999E-2</v>
      </c>
      <c r="T31" s="18">
        <f>U30</f>
        <v>5164.57</v>
      </c>
      <c r="U31" s="18">
        <v>10329.14</v>
      </c>
    </row>
    <row r="32" spans="1:21" x14ac:dyDescent="0.25">
      <c r="A32" s="46" t="str">
        <f t="shared" si="2"/>
        <v>da</v>
      </c>
      <c r="B32" s="46"/>
      <c r="C32" s="46">
        <f t="shared" si="0"/>
        <v>25822.84</v>
      </c>
      <c r="D32" s="46"/>
      <c r="E32" s="46"/>
      <c r="F32" s="45" t="str">
        <f t="shared" si="3"/>
        <v>fino ad</v>
      </c>
      <c r="G32" s="45"/>
      <c r="H32" s="46">
        <f t="shared" si="1"/>
        <v>51645.69</v>
      </c>
      <c r="I32" s="46"/>
      <c r="J32" s="46"/>
      <c r="K32" s="48">
        <f t="shared" si="4"/>
        <v>9.8292500000000012E-3</v>
      </c>
      <c r="L32" s="48"/>
      <c r="M32" s="49">
        <f t="shared" si="5"/>
        <v>253.81924836250005</v>
      </c>
      <c r="N32" s="49"/>
      <c r="O32" s="49"/>
      <c r="R32" s="1">
        <v>1.2632000000000001E-2</v>
      </c>
      <c r="S32" s="1">
        <v>1.4763500000000001E-2</v>
      </c>
      <c r="T32" s="18">
        <f t="shared" ref="T32:T36" si="6">U31</f>
        <v>10329.14</v>
      </c>
      <c r="U32" s="18">
        <v>25822.84</v>
      </c>
    </row>
    <row r="33" spans="1:29" ht="15" customHeight="1" x14ac:dyDescent="0.25">
      <c r="A33" s="46" t="str">
        <f t="shared" si="2"/>
        <v>da</v>
      </c>
      <c r="B33" s="46"/>
      <c r="C33" s="46">
        <f t="shared" si="0"/>
        <v>51645.69</v>
      </c>
      <c r="D33" s="46"/>
      <c r="E33" s="46"/>
      <c r="F33" s="45" t="str">
        <f t="shared" si="3"/>
        <v>fino ad</v>
      </c>
      <c r="G33" s="45"/>
      <c r="H33" s="46">
        <f t="shared" si="1"/>
        <v>103291.38</v>
      </c>
      <c r="I33" s="46"/>
      <c r="J33" s="46"/>
      <c r="K33" s="48">
        <f t="shared" si="4"/>
        <v>6.6317500000000005E-3</v>
      </c>
      <c r="L33" s="48"/>
      <c r="M33" s="49">
        <f t="shared" si="5"/>
        <v>342.50130465750004</v>
      </c>
      <c r="N33" s="49"/>
      <c r="O33" s="49"/>
      <c r="R33" s="1">
        <v>8.4475000000000001E-3</v>
      </c>
      <c r="S33" s="1">
        <v>9.8292500000000012E-3</v>
      </c>
      <c r="T33" s="18">
        <f t="shared" si="6"/>
        <v>25822.84</v>
      </c>
      <c r="U33" s="18">
        <v>51645.69</v>
      </c>
    </row>
    <row r="34" spans="1:29" x14ac:dyDescent="0.25">
      <c r="A34" s="46" t="str">
        <f t="shared" si="2"/>
        <v>da</v>
      </c>
      <c r="B34" s="46"/>
      <c r="C34" s="46">
        <f t="shared" si="0"/>
        <v>103291.38</v>
      </c>
      <c r="D34" s="46"/>
      <c r="E34" s="46"/>
      <c r="F34" s="45" t="str">
        <f t="shared" si="3"/>
        <v>fino ad</v>
      </c>
      <c r="G34" s="45"/>
      <c r="H34" s="46">
        <f t="shared" si="1"/>
        <v>150000</v>
      </c>
      <c r="I34" s="46"/>
      <c r="J34" s="46"/>
      <c r="K34" s="48">
        <f t="shared" si="4"/>
        <v>4.9734999999999996E-3</v>
      </c>
      <c r="L34" s="48"/>
      <c r="M34" s="49">
        <f t="shared" si="5"/>
        <v>232.30532156999996</v>
      </c>
      <c r="N34" s="49"/>
      <c r="O34" s="49"/>
      <c r="R34" s="1">
        <v>5.6845000000000003E-3</v>
      </c>
      <c r="S34" s="1">
        <v>6.6317500000000005E-3</v>
      </c>
      <c r="T34" s="18">
        <f t="shared" si="6"/>
        <v>51645.69</v>
      </c>
      <c r="U34" s="18">
        <v>103291.38</v>
      </c>
    </row>
    <row r="35" spans="1:29" ht="15" customHeight="1" x14ac:dyDescent="0.25">
      <c r="A35" s="46" t="str">
        <f t="shared" si="2"/>
        <v/>
      </c>
      <c r="B35" s="46"/>
      <c r="C35" s="46" t="str">
        <f t="shared" si="0"/>
        <v/>
      </c>
      <c r="D35" s="46"/>
      <c r="E35" s="46"/>
      <c r="F35" s="45" t="str">
        <f t="shared" si="3"/>
        <v/>
      </c>
      <c r="G35" s="45"/>
      <c r="H35" s="46" t="str">
        <f t="shared" si="1"/>
        <v/>
      </c>
      <c r="I35" s="46"/>
      <c r="J35" s="46"/>
      <c r="K35" s="48" t="str">
        <f t="shared" si="4"/>
        <v/>
      </c>
      <c r="L35" s="48"/>
      <c r="M35" s="49" t="str">
        <f t="shared" si="5"/>
        <v/>
      </c>
      <c r="N35" s="49"/>
      <c r="O35" s="49"/>
      <c r="R35" s="2">
        <v>4.2629999999999994E-3</v>
      </c>
      <c r="S35" s="2">
        <v>4.9734999999999996E-3</v>
      </c>
      <c r="T35" s="18">
        <f t="shared" si="6"/>
        <v>103291.38</v>
      </c>
      <c r="U35" s="18">
        <v>258228.45</v>
      </c>
    </row>
    <row r="36" spans="1:29" ht="15" customHeight="1" x14ac:dyDescent="0.25">
      <c r="A36" s="54" t="s">
        <v>1</v>
      </c>
      <c r="B36" s="54"/>
      <c r="C36" s="54"/>
      <c r="D36" s="54"/>
      <c r="E36" s="54"/>
      <c r="F36" s="54"/>
      <c r="G36" s="54"/>
      <c r="H36" s="54"/>
      <c r="I36" s="54"/>
      <c r="J36" s="54"/>
      <c r="K36" s="54"/>
      <c r="L36" s="54"/>
      <c r="M36" s="49">
        <f>IF(C29="","",SUM(M29:O35))</f>
        <v>1235.5512352525</v>
      </c>
      <c r="N36" s="49"/>
      <c r="O36" s="49"/>
      <c r="R36" s="2">
        <v>7.1049999999999998E-4</v>
      </c>
      <c r="S36" s="2">
        <v>8.2875000000000006E-4</v>
      </c>
      <c r="T36" s="18">
        <f t="shared" si="6"/>
        <v>258228.45</v>
      </c>
      <c r="U36" s="18">
        <v>516456.9</v>
      </c>
    </row>
    <row r="37" spans="1:29" x14ac:dyDescent="0.25">
      <c r="A37" s="19"/>
      <c r="I37" s="19"/>
      <c r="J37" s="19"/>
      <c r="K37" s="19"/>
      <c r="L37" s="19"/>
      <c r="M37" s="19"/>
      <c r="N37" s="19"/>
    </row>
    <row r="38" spans="1:29" x14ac:dyDescent="0.25">
      <c r="A38" s="53" t="s">
        <v>2</v>
      </c>
      <c r="B38" s="53"/>
      <c r="C38" s="53"/>
      <c r="D38" s="53"/>
      <c r="E38" s="53"/>
      <c r="F38" s="53"/>
      <c r="G38" s="53"/>
      <c r="H38" s="53"/>
      <c r="I38" s="53"/>
      <c r="J38" s="53"/>
      <c r="K38" s="53"/>
      <c r="L38" s="53"/>
      <c r="M38" s="53"/>
      <c r="N38" s="52"/>
      <c r="O38" s="52"/>
      <c r="P38" s="20" t="s">
        <v>5</v>
      </c>
      <c r="Q38" s="20"/>
    </row>
    <row r="39" spans="1:29" ht="15" customHeight="1" x14ac:dyDescent="0.25">
      <c r="A39" s="61" t="s">
        <v>6</v>
      </c>
      <c r="B39" s="62"/>
      <c r="C39" s="62"/>
      <c r="D39" s="62"/>
      <c r="E39" s="62"/>
      <c r="F39" s="62"/>
      <c r="G39" s="62"/>
      <c r="H39" s="62"/>
      <c r="I39" s="62"/>
      <c r="J39" s="62"/>
      <c r="K39" s="62"/>
      <c r="L39" s="63"/>
      <c r="M39" s="64">
        <f>IF(C29="","",M36*(1+N38))</f>
        <v>1235.5512352525</v>
      </c>
      <c r="N39" s="65"/>
      <c r="O39" s="66"/>
      <c r="P39" s="21" t="s">
        <v>4</v>
      </c>
      <c r="Q39" s="21"/>
    </row>
    <row r="40" spans="1:29" ht="15" customHeight="1" x14ac:dyDescent="0.25">
      <c r="A40" s="19"/>
      <c r="B40" s="19"/>
      <c r="C40" s="19"/>
      <c r="D40" s="19"/>
      <c r="E40" s="19"/>
      <c r="F40" s="19"/>
      <c r="G40" s="19"/>
      <c r="H40" s="19"/>
      <c r="I40" s="19"/>
      <c r="J40" s="19"/>
      <c r="K40" s="19"/>
      <c r="L40" s="19"/>
      <c r="M40" s="19"/>
      <c r="N40" s="19"/>
      <c r="O40" s="19"/>
    </row>
    <row r="41" spans="1:29" ht="15" customHeight="1" x14ac:dyDescent="0.25">
      <c r="B41" s="19"/>
      <c r="C41" s="19"/>
      <c r="D41" s="19"/>
      <c r="E41" s="67" t="str">
        <f>"Onorario già liquidato in via provvisoria per il Lotto "&amp;E14&amp;":"</f>
        <v>Onorario già liquidato in via provvisoria per il Lotto :</v>
      </c>
      <c r="F41" s="67"/>
      <c r="G41" s="67"/>
      <c r="H41" s="67"/>
      <c r="I41" s="67"/>
      <c r="J41" s="67"/>
      <c r="K41" s="67"/>
      <c r="L41" s="67"/>
      <c r="M41" s="68"/>
      <c r="N41" s="68"/>
      <c r="O41" s="68"/>
      <c r="P41" s="5" t="s">
        <v>33</v>
      </c>
    </row>
    <row r="42" spans="1:29" ht="15" customHeight="1" x14ac:dyDescent="0.25"/>
    <row r="43" spans="1:29" ht="15" customHeight="1" x14ac:dyDescent="0.25">
      <c r="A43" s="26" t="s">
        <v>13</v>
      </c>
      <c r="B43" s="26"/>
      <c r="C43" s="26"/>
      <c r="D43" s="26"/>
      <c r="E43" s="26"/>
      <c r="F43" s="26"/>
      <c r="G43" s="26"/>
      <c r="H43" s="26"/>
      <c r="I43" s="26"/>
      <c r="J43" s="26"/>
      <c r="K43" s="26"/>
      <c r="L43" s="26"/>
      <c r="M43" s="26"/>
      <c r="N43" s="26"/>
      <c r="O43" s="26"/>
    </row>
    <row r="45" spans="1:29" ht="14.25" customHeight="1" x14ac:dyDescent="0.25">
      <c r="A45" s="70" t="s">
        <v>14</v>
      </c>
      <c r="B45" s="70"/>
      <c r="C45" s="70"/>
      <c r="D45" s="70"/>
      <c r="E45" s="70"/>
      <c r="F45" s="70"/>
      <c r="G45" s="70"/>
      <c r="H45" s="70"/>
      <c r="I45" s="70"/>
      <c r="J45" s="70"/>
      <c r="K45" s="70"/>
      <c r="L45" s="70"/>
      <c r="M45" s="70"/>
      <c r="N45" s="70"/>
      <c r="O45" s="70"/>
      <c r="R45" s="10"/>
      <c r="S45" s="10"/>
      <c r="T45" s="10"/>
      <c r="U45" s="10"/>
      <c r="V45" s="10"/>
      <c r="W45" s="10"/>
      <c r="X45" s="10"/>
      <c r="Y45" s="10"/>
      <c r="Z45" s="10"/>
      <c r="AA45" s="10"/>
      <c r="AB45" s="10"/>
      <c r="AC45" s="10"/>
    </row>
    <row r="46" spans="1:29" ht="15" customHeight="1" x14ac:dyDescent="0.25">
      <c r="A46" s="72" t="s">
        <v>34</v>
      </c>
      <c r="B46" s="72"/>
      <c r="C46" s="72"/>
      <c r="D46" s="72"/>
      <c r="E46" s="72"/>
      <c r="F46" s="72"/>
      <c r="G46" s="72"/>
      <c r="H46" s="71">
        <f>IF(E28="","",M39)</f>
        <v>1235.5512352525</v>
      </c>
      <c r="I46" s="71"/>
      <c r="R46" s="10"/>
      <c r="S46" s="10"/>
      <c r="T46" s="10"/>
      <c r="U46" s="10"/>
      <c r="V46" s="10"/>
      <c r="W46" s="10"/>
      <c r="X46" s="10"/>
      <c r="Y46" s="10"/>
      <c r="Z46" s="10"/>
      <c r="AA46" s="10"/>
      <c r="AB46" s="10"/>
      <c r="AC46" s="10"/>
    </row>
    <row r="47" spans="1:29" x14ac:dyDescent="0.25">
      <c r="A47" s="50" t="s">
        <v>35</v>
      </c>
      <c r="B47" s="50"/>
      <c r="C47" s="50"/>
      <c r="D47" s="50"/>
      <c r="E47" s="50"/>
      <c r="F47" s="50"/>
      <c r="G47" s="50"/>
      <c r="H47" s="51">
        <f>IF(E28="","",M41)</f>
        <v>0</v>
      </c>
      <c r="I47" s="51"/>
      <c r="R47" s="10"/>
      <c r="S47" s="10"/>
      <c r="T47" s="10"/>
      <c r="U47" s="10"/>
      <c r="V47" s="10"/>
      <c r="W47" s="10"/>
      <c r="X47" s="10"/>
      <c r="Y47" s="10"/>
      <c r="Z47" s="10"/>
      <c r="AA47" s="10"/>
      <c r="AB47" s="10"/>
      <c r="AC47" s="10"/>
    </row>
    <row r="48" spans="1:29" s="12" customFormat="1" ht="15" customHeight="1" x14ac:dyDescent="0.25">
      <c r="A48" s="34" t="s">
        <v>36</v>
      </c>
      <c r="B48" s="34"/>
      <c r="C48" s="34"/>
      <c r="D48" s="34"/>
      <c r="E48" s="34"/>
      <c r="F48" s="34"/>
      <c r="G48" s="34"/>
      <c r="H48" s="69">
        <f>IF(E28="","",H46-H47)</f>
        <v>1235.5512352525</v>
      </c>
      <c r="I48" s="69"/>
      <c r="J48" s="4"/>
      <c r="K48" s="4"/>
      <c r="L48" s="4"/>
      <c r="M48" s="4"/>
      <c r="N48" s="4"/>
      <c r="O48" s="4"/>
      <c r="P48" s="5"/>
      <c r="Q48" s="5"/>
      <c r="R48" s="11"/>
      <c r="S48" s="11"/>
      <c r="T48" s="11"/>
      <c r="U48" s="11"/>
      <c r="V48" s="11"/>
      <c r="W48" s="11"/>
      <c r="X48" s="11"/>
      <c r="Y48" s="11"/>
      <c r="Z48" s="11"/>
      <c r="AA48" s="11"/>
      <c r="AB48" s="11"/>
      <c r="AC48" s="11"/>
    </row>
    <row r="50" spans="1:16" x14ac:dyDescent="0.25">
      <c r="A50" s="41" t="s">
        <v>37</v>
      </c>
      <c r="B50" s="41"/>
      <c r="C50" s="41"/>
      <c r="D50" s="41"/>
      <c r="E50" s="41"/>
      <c r="F50" s="41"/>
      <c r="G50" s="41"/>
      <c r="H50" s="41"/>
      <c r="I50" s="41"/>
      <c r="J50" s="41"/>
      <c r="K50" s="41"/>
      <c r="L50" s="41"/>
      <c r="M50" s="41"/>
      <c r="N50" s="41"/>
      <c r="O50" s="41"/>
    </row>
    <row r="52" spans="1:16" x14ac:dyDescent="0.25">
      <c r="A52" s="55"/>
      <c r="B52" s="56"/>
      <c r="C52" s="56"/>
      <c r="D52" s="56"/>
      <c r="E52" s="56"/>
      <c r="F52" s="56"/>
      <c r="G52" s="56"/>
      <c r="H52" s="56"/>
      <c r="I52" s="56"/>
      <c r="J52" s="56"/>
      <c r="K52" s="56"/>
      <c r="L52" s="56"/>
      <c r="M52" s="56"/>
      <c r="N52" s="56"/>
      <c r="O52" s="57"/>
      <c r="P52" s="5" t="str">
        <f>IF(N38="","","Inserire nel riquadro giustificazione per maggiorazione")</f>
        <v/>
      </c>
    </row>
    <row r="53" spans="1:16" x14ac:dyDescent="0.25">
      <c r="A53" s="58"/>
      <c r="B53" s="59"/>
      <c r="C53" s="59"/>
      <c r="D53" s="59"/>
      <c r="E53" s="59"/>
      <c r="F53" s="59"/>
      <c r="G53" s="59"/>
      <c r="H53" s="59"/>
      <c r="I53" s="59"/>
      <c r="J53" s="59"/>
      <c r="K53" s="59"/>
      <c r="L53" s="59"/>
      <c r="M53" s="59"/>
      <c r="N53" s="59"/>
      <c r="O53" s="60"/>
    </row>
    <row r="54" spans="1:16" ht="15" customHeight="1" x14ac:dyDescent="0.25">
      <c r="A54" s="73"/>
      <c r="B54" s="73"/>
      <c r="C54" s="73"/>
      <c r="D54" s="74"/>
      <c r="E54" s="74"/>
      <c r="F54" s="74"/>
      <c r="K54" s="23" t="s">
        <v>16</v>
      </c>
      <c r="L54" s="23"/>
      <c r="M54" s="23"/>
      <c r="P54" s="5" t="s">
        <v>15</v>
      </c>
    </row>
    <row r="55" spans="1:16" x14ac:dyDescent="0.25">
      <c r="J55" s="36">
        <f>D18</f>
        <v>0</v>
      </c>
      <c r="K55" s="36"/>
      <c r="L55" s="36"/>
      <c r="M55" s="36"/>
      <c r="N55" s="36"/>
    </row>
    <row r="56" spans="1:16" x14ac:dyDescent="0.25">
      <c r="A56" s="75" t="s">
        <v>48</v>
      </c>
      <c r="B56" s="75"/>
      <c r="C56" s="75"/>
      <c r="D56" s="75"/>
      <c r="E56" s="75"/>
      <c r="F56" s="75"/>
      <c r="G56" s="75"/>
      <c r="H56" s="75"/>
      <c r="I56" s="75"/>
      <c r="J56" s="75"/>
      <c r="K56" s="75"/>
      <c r="L56" s="75"/>
      <c r="M56" s="75"/>
      <c r="N56" s="75"/>
      <c r="O56" s="75"/>
      <c r="P56" s="5" t="s">
        <v>49</v>
      </c>
    </row>
    <row r="57" spans="1:16" ht="15" customHeight="1" x14ac:dyDescent="0.25"/>
    <row r="89" spans="16:17" x14ac:dyDescent="0.25">
      <c r="P89" s="4"/>
      <c r="Q89" s="4"/>
    </row>
    <row r="92" spans="16:17" x14ac:dyDescent="0.25">
      <c r="P92" s="4"/>
      <c r="Q92" s="4"/>
    </row>
    <row r="93" spans="16:17" x14ac:dyDescent="0.25">
      <c r="P93" s="4"/>
      <c r="Q93" s="4"/>
    </row>
    <row r="94" spans="16:17" x14ac:dyDescent="0.25">
      <c r="P94" s="4"/>
      <c r="Q94" s="4"/>
    </row>
  </sheetData>
  <sheetProtection sheet="1" objects="1" scenarios="1"/>
  <mergeCells count="89">
    <mergeCell ref="A56:O56"/>
    <mergeCell ref="M36:O36"/>
    <mergeCell ref="A36:L36"/>
    <mergeCell ref="J55:N55"/>
    <mergeCell ref="A52:O53"/>
    <mergeCell ref="A39:L39"/>
    <mergeCell ref="M39:O39"/>
    <mergeCell ref="E41:L41"/>
    <mergeCell ref="M41:O41"/>
    <mergeCell ref="H48:I48"/>
    <mergeCell ref="A48:G48"/>
    <mergeCell ref="A45:O45"/>
    <mergeCell ref="H46:I46"/>
    <mergeCell ref="A46:G46"/>
    <mergeCell ref="A50:O50"/>
    <mergeCell ref="A54:C54"/>
    <mergeCell ref="D54:F54"/>
    <mergeCell ref="A35:B35"/>
    <mergeCell ref="C35:E35"/>
    <mergeCell ref="H35:J35"/>
    <mergeCell ref="K35:L35"/>
    <mergeCell ref="M35:O35"/>
    <mergeCell ref="A34:B34"/>
    <mergeCell ref="C34:E34"/>
    <mergeCell ref="H34:J34"/>
    <mergeCell ref="K34:L34"/>
    <mergeCell ref="M34:O34"/>
    <mergeCell ref="A33:B33"/>
    <mergeCell ref="C33:E33"/>
    <mergeCell ref="H33:J33"/>
    <mergeCell ref="K33:L33"/>
    <mergeCell ref="M33:O33"/>
    <mergeCell ref="M30:O30"/>
    <mergeCell ref="A31:B31"/>
    <mergeCell ref="C31:E31"/>
    <mergeCell ref="H31:J31"/>
    <mergeCell ref="K31:L31"/>
    <mergeCell ref="M31:O31"/>
    <mergeCell ref="T29:U29"/>
    <mergeCell ref="H32:J32"/>
    <mergeCell ref="K32:L32"/>
    <mergeCell ref="M32:O32"/>
    <mergeCell ref="A47:G47"/>
    <mergeCell ref="H47:I47"/>
    <mergeCell ref="N38:O38"/>
    <mergeCell ref="A38:M38"/>
    <mergeCell ref="F31:G31"/>
    <mergeCell ref="F32:G32"/>
    <mergeCell ref="F33:G33"/>
    <mergeCell ref="F34:G34"/>
    <mergeCell ref="F35:G35"/>
    <mergeCell ref="K29:L29"/>
    <mergeCell ref="M29:O29"/>
    <mergeCell ref="A43:O43"/>
    <mergeCell ref="A19:O22"/>
    <mergeCell ref="A23:E23"/>
    <mergeCell ref="F23:H23"/>
    <mergeCell ref="A28:D28"/>
    <mergeCell ref="E28:H28"/>
    <mergeCell ref="N2:O2"/>
    <mergeCell ref="A14:D14"/>
    <mergeCell ref="A18:C18"/>
    <mergeCell ref="A6:O6"/>
    <mergeCell ref="A7:O7"/>
    <mergeCell ref="A16:O16"/>
    <mergeCell ref="A13:D13"/>
    <mergeCell ref="E13:O13"/>
    <mergeCell ref="A10:O10"/>
    <mergeCell ref="A11:O11"/>
    <mergeCell ref="D18:G18"/>
    <mergeCell ref="H18:O18"/>
    <mergeCell ref="A8:O8"/>
    <mergeCell ref="A9:O9"/>
    <mergeCell ref="K54:M54"/>
    <mergeCell ref="L28:O28"/>
    <mergeCell ref="I28:K28"/>
    <mergeCell ref="A25:O25"/>
    <mergeCell ref="A26:O27"/>
    <mergeCell ref="F29:G29"/>
    <mergeCell ref="F30:G30"/>
    <mergeCell ref="H29:J29"/>
    <mergeCell ref="A29:B29"/>
    <mergeCell ref="C29:E29"/>
    <mergeCell ref="A30:B30"/>
    <mergeCell ref="C30:E30"/>
    <mergeCell ref="A32:B32"/>
    <mergeCell ref="C32:E32"/>
    <mergeCell ref="H30:J30"/>
    <mergeCell ref="K30:L30"/>
  </mergeCells>
  <phoneticPr fontId="17" type="noConversion"/>
  <conditionalFormatting sqref="A52">
    <cfRule type="expression" dxfId="10" priority="6" stopIfTrue="1">
      <formula>$N$38=""</formula>
    </cfRule>
  </conditionalFormatting>
  <conditionalFormatting sqref="A54:F54">
    <cfRule type="containsBlanks" dxfId="9" priority="10">
      <formula>LEN(TRIM(A54))=0</formula>
    </cfRule>
  </conditionalFormatting>
  <conditionalFormatting sqref="A9:O9">
    <cfRule type="containsBlanks" dxfId="8" priority="14" stopIfTrue="1">
      <formula>LEN(TRIM(A9))=0</formula>
    </cfRule>
  </conditionalFormatting>
  <conditionalFormatting sqref="A11:O11">
    <cfRule type="notContainsBlanks" priority="22" stopIfTrue="1">
      <formula>LEN(TRIM(A11))&gt;0</formula>
    </cfRule>
    <cfRule type="expression" dxfId="7" priority="23" stopIfTrue="1">
      <formula>$A$7=$S$1</formula>
    </cfRule>
    <cfRule type="expression" priority="24" stopIfTrue="1">
      <formula>$A$7&lt;&gt;$S$1</formula>
    </cfRule>
  </conditionalFormatting>
  <conditionalFormatting sqref="E28:H28 N38:O38">
    <cfRule type="containsBlanks" dxfId="6" priority="7">
      <formula>LEN(TRIM(E28))=0</formula>
    </cfRule>
  </conditionalFormatting>
  <conditionalFormatting sqref="E13:O13 E14 D18:O18 A54:F54">
    <cfRule type="containsBlanks" dxfId="5" priority="18">
      <formula>LEN(TRIM(A13))=0</formula>
    </cfRule>
  </conditionalFormatting>
  <conditionalFormatting sqref="F23:H23">
    <cfRule type="containsBlanks" dxfId="4" priority="9">
      <formula>LEN(TRIM(F23))=0</formula>
    </cfRule>
  </conditionalFormatting>
  <conditionalFormatting sqref="L28:O28">
    <cfRule type="containsBlanks" dxfId="3" priority="1">
      <formula>LEN(TRIM(L28))=0</formula>
    </cfRule>
  </conditionalFormatting>
  <conditionalFormatting sqref="M41:O41">
    <cfRule type="containsBlanks" dxfId="2" priority="4">
      <formula>LEN(TRIM(M41))=0</formula>
    </cfRule>
    <cfRule type="containsBlanks" dxfId="1" priority="5">
      <formula>LEN(TRIM(M41))=0</formula>
    </cfRule>
  </conditionalFormatting>
  <conditionalFormatting sqref="N2:O2">
    <cfRule type="containsBlanks" dxfId="0" priority="17" stopIfTrue="1">
      <formula>LEN(TRIM(N2))=0</formula>
    </cfRule>
  </conditionalFormatting>
  <dataValidations xWindow="282" yWindow="525" count="3">
    <dataValidation type="whole" errorStyle="warning" operator="greaterThanOrEqual" allowBlank="1" showInputMessage="1" showErrorMessage="1" errorTitle="Errore" error="Si deve inserire un numero intero maggiore od uguale ad 1." promptTitle="Riferimento Lotto" prompt="Indicare il numero di lotto di riferiment della CTU" sqref="E14" xr:uid="{4B2C3148-00F5-4DAC-B053-E9251E19DCBC}">
      <formula1>1</formula1>
    </dataValidation>
    <dataValidation type="list" allowBlank="1" showInputMessage="1" showErrorMessage="1" sqref="A7:O7" xr:uid="{00000000-0002-0000-0000-000000000000}">
      <formula1>$S$1:$S$3</formula1>
    </dataValidation>
    <dataValidation type="list" allowBlank="1" showInputMessage="1" showErrorMessage="1" promptTitle="Numero Incanto" prompt="Seleziona se il bene è stato aggiudicato al 1° o 2° incanto, oppure vendita successiva." sqref="L28:O28" xr:uid="{FDD20164-2936-4622-A03F-27E627048CAA}">
      <formula1>$S$4:$S$7</formula1>
    </dataValidation>
  </dataValidations>
  <printOptions horizontalCentered="1"/>
  <pageMargins left="0.39370078740157483" right="0.39370078740157483" top="0.39370078740157483" bottom="0.39370078740157483" header="0.19685039370078741" footer="0.19685039370078741"/>
  <pageSetup paperSize="9" scale="95" firstPageNumber="0" orientation="portrait" r:id="rId1"/>
  <headerFooter alignWithMargins="0">
    <oddFooter>Pagina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ISTANZA LIQ.DEF</vt:lpstr>
      <vt:lpstr>'ISTANZA LIQ.DEF'!Area_stampa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Compenso Definitivo CTU E.I. Livorno</dc:title>
  <dc:creator>Gianluca Catarzi</dc:creator>
  <cp:lastModifiedBy>Gianluca Catarzi</cp:lastModifiedBy>
  <cp:lastPrinted>2023-09-29T18:00:01Z</cp:lastPrinted>
  <dcterms:created xsi:type="dcterms:W3CDTF">2021-12-05T16:36:54Z</dcterms:created>
  <dcterms:modified xsi:type="dcterms:W3CDTF">2023-09-29T18:02:38Z</dcterms:modified>
</cp:coreProperties>
</file>